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C203224A-0630-4DFA-B299-6F81B247850D}" xr6:coauthVersionLast="47" xr6:coauthVersionMax="47" xr10:uidLastSave="{00000000-0000-0000-0000-000000000000}"/>
  <bookViews>
    <workbookView xWindow="-120" yWindow="-120" windowWidth="29040" windowHeight="15840" xr2:uid="{DCC119BD-D200-4EFF-9DAB-D7E3136BFC00}"/>
  </bookViews>
  <sheets>
    <sheet name="СВОД.БР 2021 27.07.2021" sheetId="1" r:id="rId1"/>
  </sheets>
  <definedNames>
    <definedName name="_xlnm._FilterDatabase" localSheetId="0" hidden="1">'СВОД.БР 2021 27.07.2021'!$A$9:$J$269</definedName>
    <definedName name="_xlnm.Print_Area" localSheetId="0">'СВОД.БР 2021 27.07.2021'!$A$1:$E$270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1" l="1"/>
  <c r="E264" i="1"/>
  <c r="E263" i="1"/>
  <c r="E262" i="1"/>
  <c r="E261" i="1" s="1"/>
  <c r="E260" i="1" s="1"/>
  <c r="E256" i="1"/>
  <c r="E255" i="1" s="1"/>
  <c r="E254" i="1"/>
  <c r="E253" i="1"/>
  <c r="E252" i="1" s="1"/>
  <c r="E251" i="1"/>
  <c r="E250" i="1"/>
  <c r="E249" i="1" s="1"/>
  <c r="E248" i="1" s="1"/>
  <c r="E243" i="1"/>
  <c r="E242" i="1" s="1"/>
  <c r="E241" i="1" s="1"/>
  <c r="E240" i="1" s="1"/>
  <c r="E235" i="1"/>
  <c r="E234" i="1" s="1"/>
  <c r="E233" i="1"/>
  <c r="E232" i="1"/>
  <c r="E231" i="1"/>
  <c r="E230" i="1"/>
  <c r="E229" i="1"/>
  <c r="E228" i="1" s="1"/>
  <c r="E227" i="1" s="1"/>
  <c r="E226" i="1" s="1"/>
  <c r="E224" i="1"/>
  <c r="E223" i="1" s="1"/>
  <c r="E222" i="1" s="1"/>
  <c r="E218" i="1"/>
  <c r="E217" i="1" s="1"/>
  <c r="E216" i="1" s="1"/>
  <c r="E215" i="1" s="1"/>
  <c r="E213" i="1"/>
  <c r="E212" i="1"/>
  <c r="E211" i="1"/>
  <c r="E209" i="1"/>
  <c r="E208" i="1" s="1"/>
  <c r="E207" i="1" s="1"/>
  <c r="E206" i="1" s="1"/>
  <c r="E205" i="1" s="1"/>
  <c r="E204" i="1"/>
  <c r="E203" i="1"/>
  <c r="E202" i="1" s="1"/>
  <c r="E201" i="1" s="1"/>
  <c r="E200" i="1" s="1"/>
  <c r="E197" i="1"/>
  <c r="E196" i="1"/>
  <c r="E195" i="1" s="1"/>
  <c r="E194" i="1" s="1"/>
  <c r="E193" i="1" s="1"/>
  <c r="E192" i="1"/>
  <c r="E191" i="1" s="1"/>
  <c r="E190" i="1" s="1"/>
  <c r="E189" i="1" s="1"/>
  <c r="E188" i="1" s="1"/>
  <c r="E187" i="1" s="1"/>
  <c r="E186" i="1" s="1"/>
  <c r="E184" i="1"/>
  <c r="E183" i="1"/>
  <c r="E182" i="1" s="1"/>
  <c r="E180" i="1"/>
  <c r="E179" i="1"/>
  <c r="E178" i="1"/>
  <c r="E176" i="1"/>
  <c r="E175" i="1"/>
  <c r="E174" i="1" s="1"/>
  <c r="E172" i="1"/>
  <c r="E171" i="1"/>
  <c r="E170" i="1"/>
  <c r="E168" i="1"/>
  <c r="E167" i="1"/>
  <c r="E166" i="1" s="1"/>
  <c r="E164" i="1"/>
  <c r="E163" i="1"/>
  <c r="E162" i="1" s="1"/>
  <c r="E161" i="1" s="1"/>
  <c r="E159" i="1"/>
  <c r="E158" i="1" s="1"/>
  <c r="E157" i="1" s="1"/>
  <c r="E155" i="1"/>
  <c r="E154" i="1"/>
  <c r="E153" i="1" s="1"/>
  <c r="E152" i="1" s="1"/>
  <c r="E151" i="1" s="1"/>
  <c r="E149" i="1"/>
  <c r="E148" i="1"/>
  <c r="E147" i="1" s="1"/>
  <c r="E146" i="1" s="1"/>
  <c r="E145" i="1"/>
  <c r="E144" i="1"/>
  <c r="E143" i="1" s="1"/>
  <c r="E142" i="1" s="1"/>
  <c r="E141" i="1"/>
  <c r="E140" i="1" s="1"/>
  <c r="E139" i="1" s="1"/>
  <c r="E138" i="1" s="1"/>
  <c r="E137" i="1"/>
  <c r="E136" i="1"/>
  <c r="E135" i="1" s="1"/>
  <c r="E134" i="1" s="1"/>
  <c r="E133" i="1"/>
  <c r="E132" i="1"/>
  <c r="E131" i="1" s="1"/>
  <c r="E130" i="1" s="1"/>
  <c r="E128" i="1"/>
  <c r="E125" i="1"/>
  <c r="E124" i="1"/>
  <c r="E123" i="1"/>
  <c r="E122" i="1"/>
  <c r="E121" i="1" s="1"/>
  <c r="E120" i="1"/>
  <c r="E119" i="1"/>
  <c r="E118" i="1"/>
  <c r="E117" i="1" s="1"/>
  <c r="E116" i="1" s="1"/>
  <c r="E113" i="1"/>
  <c r="E112" i="1"/>
  <c r="E111" i="1" s="1"/>
  <c r="E109" i="1"/>
  <c r="E108" i="1" s="1"/>
  <c r="E107" i="1" s="1"/>
  <c r="E106" i="1" s="1"/>
  <c r="E101" i="1"/>
  <c r="E100" i="1" s="1"/>
  <c r="E99" i="1" s="1"/>
  <c r="E98" i="1" s="1"/>
  <c r="E97" i="1" s="1"/>
  <c r="E95" i="1"/>
  <c r="E94" i="1" s="1"/>
  <c r="E93" i="1" s="1"/>
  <c r="E91" i="1"/>
  <c r="E90" i="1"/>
  <c r="E89" i="1" s="1"/>
  <c r="E87" i="1"/>
  <c r="E86" i="1" s="1"/>
  <c r="E85" i="1" s="1"/>
  <c r="E83" i="1"/>
  <c r="E82" i="1"/>
  <c r="E81" i="1" s="1"/>
  <c r="E77" i="1"/>
  <c r="E76" i="1"/>
  <c r="E75" i="1"/>
  <c r="E74" i="1"/>
  <c r="E73" i="1"/>
  <c r="E72" i="1" s="1"/>
  <c r="E67" i="1" s="1"/>
  <c r="E69" i="1"/>
  <c r="E68" i="1"/>
  <c r="E64" i="1"/>
  <c r="E63" i="1"/>
  <c r="E59" i="1"/>
  <c r="E58" i="1" s="1"/>
  <c r="E57" i="1"/>
  <c r="E56" i="1"/>
  <c r="E55" i="1" s="1"/>
  <c r="E52" i="1"/>
  <c r="E51" i="1" s="1"/>
  <c r="E50" i="1" s="1"/>
  <c r="E47" i="1"/>
  <c r="E46" i="1"/>
  <c r="E45" i="1" s="1"/>
  <c r="E40" i="1"/>
  <c r="E39" i="1"/>
  <c r="E38" i="1" s="1"/>
  <c r="E37" i="1" s="1"/>
  <c r="E33" i="1"/>
  <c r="E32" i="1" s="1"/>
  <c r="E29" i="1"/>
  <c r="E28" i="1"/>
  <c r="E25" i="1"/>
  <c r="E24" i="1"/>
  <c r="E23" i="1" s="1"/>
  <c r="E21" i="1"/>
  <c r="E20" i="1"/>
  <c r="E19" i="1"/>
  <c r="E18" i="1" s="1"/>
  <c r="E15" i="1"/>
  <c r="E14" i="1" s="1"/>
  <c r="E13" i="1" s="1"/>
  <c r="E12" i="1" s="1"/>
  <c r="E11" i="1" s="1"/>
  <c r="E10" i="1" s="1"/>
  <c r="E199" i="1" l="1"/>
  <c r="E80" i="1"/>
  <c r="E79" i="1"/>
  <c r="E129" i="1"/>
  <c r="E221" i="1"/>
  <c r="E220" i="1" s="1"/>
  <c r="E219" i="1" s="1"/>
  <c r="E105" i="1"/>
  <c r="E104" i="1"/>
  <c r="E103" i="1" s="1"/>
  <c r="E239" i="1"/>
  <c r="E165" i="1"/>
  <c r="E156" i="1" s="1"/>
  <c r="E150" i="1" s="1"/>
  <c r="E210" i="1"/>
  <c r="E247" i="1"/>
  <c r="E246" i="1" s="1"/>
  <c r="E245" i="1" s="1"/>
  <c r="E44" i="1"/>
  <c r="E115" i="1"/>
  <c r="E114" i="1" s="1"/>
  <c r="E43" i="1" l="1"/>
  <c r="E42" i="1" s="1"/>
  <c r="E269" i="1" s="1"/>
  <c r="E274" i="1" l="1"/>
  <c r="F273" i="1"/>
  <c r="E272" i="1"/>
</calcChain>
</file>

<file path=xl/sharedStrings.xml><?xml version="1.0" encoding="utf-8"?>
<sst xmlns="http://schemas.openxmlformats.org/spreadsheetml/2006/main" count="747" uniqueCount="187">
  <si>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</si>
  <si>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(на  27.07.2021 года)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</si>
  <si>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</si>
  <si>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</si>
  <si>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</si>
  <si>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</si>
  <si>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</si>
  <si>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</si>
  <si>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</si>
  <si>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</si>
  <si>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</si>
  <si>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</si>
  <si>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</si>
  <si>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</si>
  <si>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</si>
  <si>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</si>
  <si>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</si>
  <si>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</si>
  <si>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</si>
  <si>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</si>
  <si>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</si>
  <si>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</si>
  <si>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</si>
  <si>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</si>
  <si>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</si>
  <si>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</si>
  <si>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</si>
  <si>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</si>
  <si>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</si>
  <si>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</si>
  <si>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</si>
  <si>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</si>
  <si>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</si>
  <si>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</si>
  <si>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</si>
  <si>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</si>
  <si>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</si>
  <si>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</si>
  <si>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</si>
  <si>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</si>
  <si>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</si>
  <si>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</si>
  <si>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</si>
  <si>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</si>
  <si>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</si>
  <si>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</si>
  <si>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</si>
  <si>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</si>
  <si>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</si>
  <si>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</si>
  <si>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</si>
  <si>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</si>
  <si>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</si>
  <si>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</si>
  <si>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</si>
  <si>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</si>
  <si>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</si>
  <si>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</si>
  <si>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</si>
  <si>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</si>
  <si>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</si>
  <si>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</si>
  <si>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</si>
  <si>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</si>
  <si>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</si>
  <si>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</si>
  <si>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</si>
  <si>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</si>
  <si>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</si>
  <si>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</si>
  <si>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</si>
  <si>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</si>
  <si>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</si>
  <si>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</si>
  <si>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0310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</si>
  <si>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</si>
  <si>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</si>
  <si>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</si>
  <si>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</si>
  <si>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</si>
  <si>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</si>
  <si>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</si>
  <si>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</si>
  <si>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</si>
  <si>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</si>
  <si>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</si>
  <si>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</si>
  <si>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</si>
  <si>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</si>
  <si>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</si>
  <si>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</si>
  <si>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</si>
  <si>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</si>
  <si>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</si>
  <si>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</si>
  <si>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</si>
  <si>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</si>
  <si>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</si>
  <si>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</si>
  <si>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</si>
  <si>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</si>
  <si>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</si>
  <si>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</si>
  <si>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</si>
  <si>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</si>
  <si>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</si>
  <si>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</si>
  <si>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</si>
  <si>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</si>
  <si>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</si>
  <si>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</si>
  <si>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</si>
  <si>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</si>
  <si>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</si>
  <si>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</si>
  <si>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</si>
  <si>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</si>
  <si>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</si>
  <si>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</si>
  <si>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</si>
  <si>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</si>
  <si>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</si>
  <si>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</si>
  <si>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</si>
  <si>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</si>
  <si>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</si>
  <si>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</si>
  <si>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</si>
  <si>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</si>
  <si>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</si>
  <si>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</si>
  <si>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</si>
  <si>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</si>
  <si>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</si>
  <si>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</si>
  <si>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</si>
  <si>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</si>
  <si>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</si>
  <si>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</si>
  <si>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</si>
  <si>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</si>
  <si>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</si>
  <si>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</si>
  <si>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</si>
  <si>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</si>
  <si>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</si>
  <si>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</si>
  <si>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</si>
  <si>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</si>
  <si>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</si>
  <si>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</si>
  <si>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</si>
  <si>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</si>
  <si>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</si>
  <si>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</si>
  <si>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</si>
  <si>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</si>
  <si>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</si>
  <si>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</si>
  <si>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</si>
  <si>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</si>
  <si>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</si>
  <si>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</si>
  <si>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</si>
  <si>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</si>
  <si>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</si>
  <si>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</si>
  <si>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</si>
  <si>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</si>
  <si>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</si>
  <si>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</si>
  <si>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</si>
  <si>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</si>
  <si>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</si>
  <si>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</si>
  <si>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</si>
  <si>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</si>
  <si>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</si>
  <si>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</si>
  <si>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</si>
  <si>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</si>
  <si>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</si>
  <si>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</si>
  <si>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</si>
  <si>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</si>
  <si>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</si>
  <si>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27 июля 2021 года № 25-п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</si>
</sst>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166" fontId="1" fillId="0" borderId="0" xfId="1" applyNumberFormat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4" fontId="1" fillId="0" borderId="0" xfId="1" applyNumberFormat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0" fontId="2" fillId="0" borderId="6" xfId="1" applyFont="1" applyBorder="1"/>
    <xf numFmtId="0" fontId="8" fillId="0" borderId="0" xfId="0" applyFont="1" applyAlignment="1">
      <alignment wrapText="1"/>
    </xf>
    <xf numFmtId="0" fontId="4" fillId="0" borderId="6" xfId="1" applyFont="1" applyBorder="1"/>
    <xf numFmtId="0" fontId="8" fillId="0" borderId="4" xfId="0" applyFont="1" applyBorder="1"/>
    <xf numFmtId="166" fontId="4" fillId="0" borderId="4" xfId="1" applyNumberFormat="1" applyFont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49" fontId="2" fillId="0" borderId="5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1" fillId="0" borderId="0" xfId="1" applyAlignment="1">
      <alignment horizontal="left" inden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10" fillId="0" borderId="0" xfId="0" applyFont="1" applyAlignment="1">
      <alignment wrapText="1"/>
    </xf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4" fontId="11" fillId="0" borderId="11" xfId="1" applyNumberFormat="1" applyFont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89AE7D87-8E12-4A53-B017-FA234AB1115D}"/>
    <cellStyle name="Обычный 8" xfId="1" xr:uid="{9A7096FA-7C4A-4DA1-BC04-AC0E4967159C}"/>
    <cellStyle name="Обычный 9 2" xfId="5" xr:uid="{2A9C0FD8-9459-4168-B107-AC4A9D320F56}"/>
    <cellStyle name="Финансовый 2" xfId="3" xr:uid="{39B60C8F-E6BA-4DD4-B23A-4D4200AACD23}"/>
    <cellStyle name="Финансовый 3 2" xfId="4" xr:uid="{E4660451-71FB-4A22-ABC2-877496EA6E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9EB7-989B-41CB-8D48-F4A1941DE690}">
  <sheetPr>
    <tabColor theme="5" tint="0.59999389629810485"/>
  </sheetPr>
  <dimension ref="A1:L315"/>
  <sheetViews>
    <sheetView tabSelected="1" view="pageBreakPreview" zoomScale="120" zoomScaleNormal="120" zoomScaleSheetLayoutView="120" workbookViewId="0">
      <selection activeCell="A6" sqref="A6:E6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13.85546875" style="1" customWidth="1"/>
    <col min="6" max="6" width="16.42578125" style="1" customWidth="1"/>
    <col min="7" max="17" width="9.140625" style="1" customWidth="1"/>
    <col min="18" max="18" width="9.7109375" style="1" customWidth="1"/>
    <col min="19" max="250" width="9.140625" style="1" customWidth="1"/>
    <col min="251" max="16384" width="96.85546875" style="1"/>
  </cols>
  <sheetData>
    <row r="1" spans="1:7" ht="18.75" x14ac:dyDescent="0.3">
      <c r="A1" s="138" t="s">
        <v>186</v>
      </c>
      <c r="B1" s="138"/>
      <c r="C1" s="138"/>
      <c r="D1" s="138"/>
      <c r="E1" s="138"/>
    </row>
    <row r="2" spans="1:7" ht="19.5" customHeight="1" x14ac:dyDescent="0.3">
      <c r="A2" s="143" t="s">
        <v>0</v>
      </c>
      <c r="B2" s="143"/>
      <c r="C2" s="143"/>
      <c r="D2" s="143"/>
      <c r="E2" s="143"/>
    </row>
    <row r="3" spans="1:7" ht="21" customHeight="1" x14ac:dyDescent="0.3">
      <c r="A3" s="139"/>
      <c r="B3" s="139"/>
      <c r="C3" s="139"/>
      <c r="D3" s="139"/>
      <c r="E3" s="139"/>
    </row>
    <row r="4" spans="1:7" ht="40.5" customHeight="1" x14ac:dyDescent="0.3">
      <c r="A4" s="140" t="s">
        <v>1</v>
      </c>
      <c r="B4" s="140"/>
      <c r="C4" s="140"/>
      <c r="D4" s="140"/>
      <c r="E4" s="140"/>
    </row>
    <row r="5" spans="1:7" ht="39" customHeight="1" x14ac:dyDescent="0.3">
      <c r="A5" s="141"/>
      <c r="B5" s="141"/>
      <c r="C5" s="141"/>
      <c r="D5" s="141"/>
      <c r="E5" s="141"/>
    </row>
    <row r="6" spans="1:7" ht="36" customHeight="1" x14ac:dyDescent="0.3">
      <c r="A6" s="142" t="s">
        <v>2</v>
      </c>
      <c r="B6" s="142"/>
      <c r="C6" s="142"/>
      <c r="D6" s="142"/>
      <c r="E6" s="142"/>
    </row>
    <row r="7" spans="1:7" ht="21.75" customHeight="1" x14ac:dyDescent="0.3">
      <c r="A7" s="2"/>
      <c r="B7" s="2"/>
      <c r="C7" s="2"/>
      <c r="D7" s="2"/>
      <c r="E7" s="2"/>
    </row>
    <row r="8" spans="1:7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7" ht="84.75" customHeight="1" x14ac:dyDescent="0.2">
      <c r="A9" s="134"/>
      <c r="B9" s="136"/>
      <c r="C9" s="137"/>
      <c r="D9" s="137"/>
      <c r="E9" s="137"/>
    </row>
    <row r="10" spans="1:7" ht="101.25" x14ac:dyDescent="0.3">
      <c r="A10" s="3" t="s">
        <v>8</v>
      </c>
      <c r="B10" s="4"/>
      <c r="C10" s="5"/>
      <c r="D10" s="6"/>
      <c r="E10" s="7">
        <f>E11</f>
        <v>6069.1</v>
      </c>
    </row>
    <row r="11" spans="1:7" ht="18.75" x14ac:dyDescent="0.3">
      <c r="A11" s="8" t="s">
        <v>9</v>
      </c>
      <c r="B11" s="9" t="s">
        <v>10</v>
      </c>
      <c r="C11" s="10"/>
      <c r="D11" s="6"/>
      <c r="E11" s="7">
        <f>E12+E18+E37</f>
        <v>6069.1</v>
      </c>
    </row>
    <row r="12" spans="1:7" ht="37.5" x14ac:dyDescent="0.3">
      <c r="A12" s="11" t="s">
        <v>11</v>
      </c>
      <c r="B12" s="12" t="s">
        <v>12</v>
      </c>
      <c r="C12" s="13"/>
      <c r="D12" s="14"/>
      <c r="E12" s="7">
        <f>E13</f>
        <v>1380.6</v>
      </c>
      <c r="G12" s="15"/>
    </row>
    <row r="13" spans="1:7" ht="18.75" x14ac:dyDescent="0.3">
      <c r="A13" s="16" t="s">
        <v>13</v>
      </c>
      <c r="B13" s="17" t="s">
        <v>12</v>
      </c>
      <c r="C13" s="17" t="s">
        <v>14</v>
      </c>
      <c r="D13" s="14"/>
      <c r="E13" s="7">
        <f>E14</f>
        <v>1380.6</v>
      </c>
    </row>
    <row r="14" spans="1:7" ht="75" x14ac:dyDescent="0.3">
      <c r="A14" s="18" t="s">
        <v>15</v>
      </c>
      <c r="B14" s="19" t="s">
        <v>12</v>
      </c>
      <c r="C14" s="19" t="s">
        <v>14</v>
      </c>
      <c r="D14" s="20">
        <v>100</v>
      </c>
      <c r="E14" s="21">
        <f>E15</f>
        <v>1380.6</v>
      </c>
    </row>
    <row r="15" spans="1:7" ht="37.5" x14ac:dyDescent="0.3">
      <c r="A15" s="22" t="s">
        <v>16</v>
      </c>
      <c r="B15" s="19" t="s">
        <v>12</v>
      </c>
      <c r="C15" s="19" t="s">
        <v>14</v>
      </c>
      <c r="D15" s="20">
        <v>120</v>
      </c>
      <c r="E15" s="21">
        <f>E16+E17</f>
        <v>1380.6</v>
      </c>
    </row>
    <row r="16" spans="1:7" ht="18.75" x14ac:dyDescent="0.3">
      <c r="A16" s="23" t="s">
        <v>17</v>
      </c>
      <c r="B16" s="24" t="s">
        <v>12</v>
      </c>
      <c r="C16" s="19" t="s">
        <v>14</v>
      </c>
      <c r="D16" s="20">
        <v>121</v>
      </c>
      <c r="E16" s="21">
        <v>1062.2</v>
      </c>
    </row>
    <row r="17" spans="1:6" ht="56.25" x14ac:dyDescent="0.3">
      <c r="A17" s="22" t="s">
        <v>18</v>
      </c>
      <c r="B17" s="24" t="s">
        <v>12</v>
      </c>
      <c r="C17" s="19" t="s">
        <v>14</v>
      </c>
      <c r="D17" s="20">
        <v>129</v>
      </c>
      <c r="E17" s="21">
        <v>318.39999999999998</v>
      </c>
    </row>
    <row r="18" spans="1:6" s="30" customFormat="1" ht="56.25" x14ac:dyDescent="0.3">
      <c r="A18" s="25" t="s">
        <v>19</v>
      </c>
      <c r="B18" s="26" t="s">
        <v>20</v>
      </c>
      <c r="C18" s="26"/>
      <c r="D18" s="27"/>
      <c r="E18" s="28">
        <f>E19+E23</f>
        <v>4592.5</v>
      </c>
      <c r="F18" s="29"/>
    </row>
    <row r="19" spans="1:6" ht="37.5" x14ac:dyDescent="0.3">
      <c r="A19" s="31" t="s">
        <v>21</v>
      </c>
      <c r="B19" s="32" t="s">
        <v>20</v>
      </c>
      <c r="C19" s="13" t="s">
        <v>22</v>
      </c>
      <c r="D19" s="14"/>
      <c r="E19" s="7">
        <f>E20</f>
        <v>316.5</v>
      </c>
      <c r="F19" s="29"/>
    </row>
    <row r="20" spans="1:6" ht="75" x14ac:dyDescent="0.3">
      <c r="A20" s="33" t="s">
        <v>15</v>
      </c>
      <c r="B20" s="34" t="s">
        <v>20</v>
      </c>
      <c r="C20" s="24" t="s">
        <v>22</v>
      </c>
      <c r="D20" s="35">
        <v>100</v>
      </c>
      <c r="E20" s="21">
        <f>E21</f>
        <v>316.5</v>
      </c>
      <c r="F20" s="29"/>
    </row>
    <row r="21" spans="1:6" ht="37.5" x14ac:dyDescent="0.3">
      <c r="A21" s="22" t="s">
        <v>16</v>
      </c>
      <c r="B21" s="34" t="s">
        <v>20</v>
      </c>
      <c r="C21" s="24" t="s">
        <v>22</v>
      </c>
      <c r="D21" s="20">
        <v>120</v>
      </c>
      <c r="E21" s="21">
        <f>E22</f>
        <v>316.5</v>
      </c>
      <c r="F21" s="29"/>
    </row>
    <row r="22" spans="1:6" ht="75" x14ac:dyDescent="0.3">
      <c r="A22" s="22" t="s">
        <v>23</v>
      </c>
      <c r="B22" s="34" t="s">
        <v>20</v>
      </c>
      <c r="C22" s="24" t="s">
        <v>22</v>
      </c>
      <c r="D22" s="20">
        <v>123</v>
      </c>
      <c r="E22" s="21">
        <v>316.5</v>
      </c>
      <c r="F22" s="29"/>
    </row>
    <row r="23" spans="1:6" ht="36.75" customHeight="1" x14ac:dyDescent="0.3">
      <c r="A23" s="36" t="s">
        <v>24</v>
      </c>
      <c r="B23" s="17" t="s">
        <v>20</v>
      </c>
      <c r="C23" s="17" t="s">
        <v>25</v>
      </c>
      <c r="D23" s="14"/>
      <c r="E23" s="7">
        <f>E24+E28+E32</f>
        <v>4276</v>
      </c>
      <c r="F23" s="29"/>
    </row>
    <row r="24" spans="1:6" ht="75" x14ac:dyDescent="0.3">
      <c r="A24" s="33" t="s">
        <v>15</v>
      </c>
      <c r="B24" s="34" t="s">
        <v>20</v>
      </c>
      <c r="C24" s="19" t="s">
        <v>25</v>
      </c>
      <c r="D24" s="20">
        <v>100</v>
      </c>
      <c r="E24" s="21">
        <f>E25</f>
        <v>2339.4</v>
      </c>
    </row>
    <row r="25" spans="1:6" ht="37.5" x14ac:dyDescent="0.3">
      <c r="A25" s="22" t="s">
        <v>16</v>
      </c>
      <c r="B25" s="34" t="s">
        <v>20</v>
      </c>
      <c r="C25" s="19" t="s">
        <v>25</v>
      </c>
      <c r="D25" s="20">
        <v>120</v>
      </c>
      <c r="E25" s="21">
        <f>E26+E27</f>
        <v>2339.4</v>
      </c>
    </row>
    <row r="26" spans="1:6" ht="18.75" x14ac:dyDescent="0.3">
      <c r="A26" s="23" t="s">
        <v>17</v>
      </c>
      <c r="B26" s="34" t="s">
        <v>20</v>
      </c>
      <c r="C26" s="19" t="s">
        <v>25</v>
      </c>
      <c r="D26" s="20">
        <v>121</v>
      </c>
      <c r="E26" s="21">
        <v>1796.8</v>
      </c>
    </row>
    <row r="27" spans="1:6" ht="56.25" x14ac:dyDescent="0.3">
      <c r="A27" s="22" t="s">
        <v>18</v>
      </c>
      <c r="B27" s="34" t="s">
        <v>20</v>
      </c>
      <c r="C27" s="19" t="s">
        <v>25</v>
      </c>
      <c r="D27" s="20">
        <v>129</v>
      </c>
      <c r="E27" s="21">
        <v>542.6</v>
      </c>
    </row>
    <row r="28" spans="1:6" ht="37.5" x14ac:dyDescent="0.3">
      <c r="A28" s="22" t="s">
        <v>26</v>
      </c>
      <c r="B28" s="34" t="s">
        <v>20</v>
      </c>
      <c r="C28" s="19" t="s">
        <v>25</v>
      </c>
      <c r="D28" s="20">
        <v>200</v>
      </c>
      <c r="E28" s="21">
        <f>E29</f>
        <v>1927.5</v>
      </c>
    </row>
    <row r="29" spans="1:6" ht="37.5" x14ac:dyDescent="0.3">
      <c r="A29" s="22" t="s">
        <v>27</v>
      </c>
      <c r="B29" s="34" t="s">
        <v>20</v>
      </c>
      <c r="C29" s="19" t="s">
        <v>25</v>
      </c>
      <c r="D29" s="20">
        <v>240</v>
      </c>
      <c r="E29" s="37">
        <f>E30+E31</f>
        <v>1927.5</v>
      </c>
      <c r="F29" s="15"/>
    </row>
    <row r="30" spans="1:6" ht="18.75" x14ac:dyDescent="0.3">
      <c r="A30" s="22" t="s">
        <v>28</v>
      </c>
      <c r="B30" s="34" t="s">
        <v>20</v>
      </c>
      <c r="C30" s="19" t="s">
        <v>25</v>
      </c>
      <c r="D30" s="20">
        <v>244</v>
      </c>
      <c r="E30" s="37">
        <v>1811.4</v>
      </c>
    </row>
    <row r="31" spans="1:6" ht="18.75" x14ac:dyDescent="0.3">
      <c r="A31" s="22" t="s">
        <v>29</v>
      </c>
      <c r="B31" s="34" t="s">
        <v>20</v>
      </c>
      <c r="C31" s="19" t="s">
        <v>25</v>
      </c>
      <c r="D31" s="20">
        <v>247</v>
      </c>
      <c r="E31" s="37">
        <v>116.1</v>
      </c>
    </row>
    <row r="32" spans="1:6" ht="18.75" x14ac:dyDescent="0.3">
      <c r="A32" s="38" t="s">
        <v>30</v>
      </c>
      <c r="B32" s="34" t="s">
        <v>20</v>
      </c>
      <c r="C32" s="19" t="s">
        <v>25</v>
      </c>
      <c r="D32" s="20">
        <v>800</v>
      </c>
      <c r="E32" s="37">
        <f>E33</f>
        <v>9.1</v>
      </c>
    </row>
    <row r="33" spans="1:6" ht="18.75" x14ac:dyDescent="0.3">
      <c r="A33" s="38" t="s">
        <v>31</v>
      </c>
      <c r="B33" s="34" t="s">
        <v>20</v>
      </c>
      <c r="C33" s="19" t="s">
        <v>25</v>
      </c>
      <c r="D33" s="20">
        <v>850</v>
      </c>
      <c r="E33" s="37">
        <f>E34+E35+E36</f>
        <v>9.1</v>
      </c>
    </row>
    <row r="34" spans="1:6" ht="18.75" x14ac:dyDescent="0.3">
      <c r="A34" s="38" t="s">
        <v>32</v>
      </c>
      <c r="B34" s="39" t="s">
        <v>20</v>
      </c>
      <c r="C34" s="19" t="s">
        <v>25</v>
      </c>
      <c r="D34" s="40">
        <v>851</v>
      </c>
      <c r="E34" s="21">
        <v>0</v>
      </c>
    </row>
    <row r="35" spans="1:6" ht="18.75" x14ac:dyDescent="0.3">
      <c r="A35" s="38" t="s">
        <v>33</v>
      </c>
      <c r="B35" s="39" t="s">
        <v>20</v>
      </c>
      <c r="C35" s="19" t="s">
        <v>25</v>
      </c>
      <c r="D35" s="40">
        <v>852</v>
      </c>
      <c r="E35" s="21">
        <v>8.1</v>
      </c>
    </row>
    <row r="36" spans="1:6" ht="18.75" x14ac:dyDescent="0.3">
      <c r="A36" s="38" t="s">
        <v>34</v>
      </c>
      <c r="B36" s="39" t="s">
        <v>20</v>
      </c>
      <c r="C36" s="19" t="s">
        <v>25</v>
      </c>
      <c r="D36" s="40">
        <v>853</v>
      </c>
      <c r="E36" s="21">
        <v>1</v>
      </c>
    </row>
    <row r="37" spans="1:6" ht="18.75" x14ac:dyDescent="0.3">
      <c r="A37" s="41" t="s">
        <v>35</v>
      </c>
      <c r="B37" s="32" t="s">
        <v>36</v>
      </c>
      <c r="C37" s="32"/>
      <c r="D37" s="42"/>
      <c r="E37" s="7">
        <f>E38</f>
        <v>96</v>
      </c>
    </row>
    <row r="38" spans="1:6" ht="56.25" x14ac:dyDescent="0.3">
      <c r="A38" s="36" t="s">
        <v>37</v>
      </c>
      <c r="B38" s="32" t="s">
        <v>36</v>
      </c>
      <c r="C38" s="32" t="s">
        <v>38</v>
      </c>
      <c r="D38" s="42"/>
      <c r="E38" s="43">
        <f>E39</f>
        <v>96</v>
      </c>
    </row>
    <row r="39" spans="1:6" ht="18.75" x14ac:dyDescent="0.3">
      <c r="A39" s="38" t="s">
        <v>30</v>
      </c>
      <c r="B39" s="34" t="s">
        <v>36</v>
      </c>
      <c r="C39" s="39" t="s">
        <v>38</v>
      </c>
      <c r="D39" s="44">
        <v>800</v>
      </c>
      <c r="E39" s="21">
        <f>E40</f>
        <v>96</v>
      </c>
    </row>
    <row r="40" spans="1:6" ht="18.75" x14ac:dyDescent="0.3">
      <c r="A40" s="38" t="s">
        <v>39</v>
      </c>
      <c r="B40" s="39" t="s">
        <v>36</v>
      </c>
      <c r="C40" s="39" t="s">
        <v>38</v>
      </c>
      <c r="D40" s="40">
        <v>850</v>
      </c>
      <c r="E40" s="21">
        <f>E41</f>
        <v>96</v>
      </c>
    </row>
    <row r="41" spans="1:6" ht="18.75" x14ac:dyDescent="0.3">
      <c r="A41" s="38" t="s">
        <v>34</v>
      </c>
      <c r="B41" s="39" t="s">
        <v>36</v>
      </c>
      <c r="C41" s="39" t="s">
        <v>38</v>
      </c>
      <c r="D41" s="40">
        <v>853</v>
      </c>
      <c r="E41" s="21">
        <v>96</v>
      </c>
    </row>
    <row r="42" spans="1:6" ht="101.25" x14ac:dyDescent="0.3">
      <c r="A42" s="3" t="s">
        <v>40</v>
      </c>
      <c r="B42" s="45"/>
      <c r="C42" s="17"/>
      <c r="D42" s="46"/>
      <c r="E42" s="47">
        <f>E43+E97+E103+E114+E150+E186+E199+E219+E239</f>
        <v>95023.6</v>
      </c>
    </row>
    <row r="43" spans="1:6" ht="18.75" x14ac:dyDescent="0.3">
      <c r="A43" s="41" t="s">
        <v>41</v>
      </c>
      <c r="B43" s="12" t="s">
        <v>10</v>
      </c>
      <c r="C43" s="17"/>
      <c r="D43" s="14"/>
      <c r="E43" s="7">
        <f>E44+E75+E79</f>
        <v>15165.299999999997</v>
      </c>
    </row>
    <row r="44" spans="1:6" ht="61.5" customHeight="1" x14ac:dyDescent="0.3">
      <c r="A44" s="36" t="s">
        <v>42</v>
      </c>
      <c r="B44" s="13" t="s">
        <v>43</v>
      </c>
      <c r="C44" s="17"/>
      <c r="D44" s="14"/>
      <c r="E44" s="7">
        <f>E45+E50+E63+E67</f>
        <v>14327.499999999998</v>
      </c>
      <c r="F44" s="48"/>
    </row>
    <row r="45" spans="1:6" ht="75" x14ac:dyDescent="0.3">
      <c r="A45" s="36" t="s">
        <v>44</v>
      </c>
      <c r="B45" s="17" t="s">
        <v>43</v>
      </c>
      <c r="C45" s="17" t="s">
        <v>45</v>
      </c>
      <c r="D45" s="14"/>
      <c r="E45" s="7">
        <f>E46</f>
        <v>1380.6</v>
      </c>
    </row>
    <row r="46" spans="1:6" ht="75" x14ac:dyDescent="0.3">
      <c r="A46" s="33" t="s">
        <v>15</v>
      </c>
      <c r="B46" s="19" t="s">
        <v>43</v>
      </c>
      <c r="C46" s="19" t="s">
        <v>45</v>
      </c>
      <c r="D46" s="20">
        <v>100</v>
      </c>
      <c r="E46" s="21">
        <f>E47</f>
        <v>1380.6</v>
      </c>
    </row>
    <row r="47" spans="1:6" ht="37.5" x14ac:dyDescent="0.3">
      <c r="A47" s="22" t="s">
        <v>16</v>
      </c>
      <c r="B47" s="19" t="s">
        <v>43</v>
      </c>
      <c r="C47" s="19" t="s">
        <v>45</v>
      </c>
      <c r="D47" s="20">
        <v>120</v>
      </c>
      <c r="E47" s="21">
        <f>E48+E49</f>
        <v>1380.6</v>
      </c>
    </row>
    <row r="48" spans="1:6" ht="18.75" x14ac:dyDescent="0.3">
      <c r="A48" s="23" t="s">
        <v>17</v>
      </c>
      <c r="B48" s="19" t="s">
        <v>43</v>
      </c>
      <c r="C48" s="19" t="s">
        <v>45</v>
      </c>
      <c r="D48" s="20">
        <v>121</v>
      </c>
      <c r="E48" s="21">
        <v>1062.2</v>
      </c>
    </row>
    <row r="49" spans="1:5" ht="56.25" x14ac:dyDescent="0.3">
      <c r="A49" s="22" t="s">
        <v>18</v>
      </c>
      <c r="B49" s="19" t="s">
        <v>43</v>
      </c>
      <c r="C49" s="19" t="s">
        <v>45</v>
      </c>
      <c r="D49" s="20">
        <v>129</v>
      </c>
      <c r="E49" s="21">
        <v>318.39999999999998</v>
      </c>
    </row>
    <row r="50" spans="1:5" ht="56.25" x14ac:dyDescent="0.3">
      <c r="A50" s="36" t="s">
        <v>46</v>
      </c>
      <c r="B50" s="17" t="s">
        <v>43</v>
      </c>
      <c r="C50" s="17" t="s">
        <v>47</v>
      </c>
      <c r="D50" s="49"/>
      <c r="E50" s="47">
        <f>E51+E55+E58</f>
        <v>10150.299999999999</v>
      </c>
    </row>
    <row r="51" spans="1:5" ht="75" x14ac:dyDescent="0.3">
      <c r="A51" s="33" t="s">
        <v>15</v>
      </c>
      <c r="B51" s="19" t="s">
        <v>43</v>
      </c>
      <c r="C51" s="19" t="s">
        <v>47</v>
      </c>
      <c r="D51" s="20">
        <v>100</v>
      </c>
      <c r="E51" s="21">
        <f>E52</f>
        <v>8739.9</v>
      </c>
    </row>
    <row r="52" spans="1:5" ht="37.5" x14ac:dyDescent="0.3">
      <c r="A52" s="22" t="s">
        <v>16</v>
      </c>
      <c r="B52" s="19" t="s">
        <v>43</v>
      </c>
      <c r="C52" s="19" t="s">
        <v>47</v>
      </c>
      <c r="D52" s="20">
        <v>120</v>
      </c>
      <c r="E52" s="21">
        <f>E53+E54</f>
        <v>8739.9</v>
      </c>
    </row>
    <row r="53" spans="1:5" ht="18.75" x14ac:dyDescent="0.3">
      <c r="A53" s="23" t="s">
        <v>17</v>
      </c>
      <c r="B53" s="19" t="s">
        <v>43</v>
      </c>
      <c r="C53" s="19" t="s">
        <v>47</v>
      </c>
      <c r="D53" s="20">
        <v>121</v>
      </c>
      <c r="E53" s="21">
        <v>6712.6</v>
      </c>
    </row>
    <row r="54" spans="1:5" ht="56.25" x14ac:dyDescent="0.3">
      <c r="A54" s="22" t="s">
        <v>18</v>
      </c>
      <c r="B54" s="19" t="s">
        <v>43</v>
      </c>
      <c r="C54" s="19" t="s">
        <v>47</v>
      </c>
      <c r="D54" s="20">
        <v>129</v>
      </c>
      <c r="E54" s="21">
        <v>2027.3</v>
      </c>
    </row>
    <row r="55" spans="1:5" ht="37.5" x14ac:dyDescent="0.3">
      <c r="A55" s="22" t="s">
        <v>26</v>
      </c>
      <c r="B55" s="19" t="s">
        <v>43</v>
      </c>
      <c r="C55" s="19" t="s">
        <v>47</v>
      </c>
      <c r="D55" s="20">
        <v>200</v>
      </c>
      <c r="E55" s="21">
        <f>E56</f>
        <v>1407.4</v>
      </c>
    </row>
    <row r="56" spans="1:5" ht="37.5" x14ac:dyDescent="0.3">
      <c r="A56" s="22" t="s">
        <v>27</v>
      </c>
      <c r="B56" s="19" t="s">
        <v>43</v>
      </c>
      <c r="C56" s="19" t="s">
        <v>47</v>
      </c>
      <c r="D56" s="20">
        <v>240</v>
      </c>
      <c r="E56" s="21">
        <f>E57</f>
        <v>1407.4</v>
      </c>
    </row>
    <row r="57" spans="1:5" ht="18.75" x14ac:dyDescent="0.3">
      <c r="A57" s="22" t="s">
        <v>28</v>
      </c>
      <c r="B57" s="19" t="s">
        <v>43</v>
      </c>
      <c r="C57" s="19" t="s">
        <v>47</v>
      </c>
      <c r="D57" s="20">
        <v>244</v>
      </c>
      <c r="E57" s="21">
        <f>1350.1+69.4-12.1</f>
        <v>1407.4</v>
      </c>
    </row>
    <row r="58" spans="1:5" ht="18.75" x14ac:dyDescent="0.3">
      <c r="A58" s="38" t="s">
        <v>30</v>
      </c>
      <c r="B58" s="19" t="s">
        <v>43</v>
      </c>
      <c r="C58" s="19" t="s">
        <v>47</v>
      </c>
      <c r="D58" s="20">
        <v>800</v>
      </c>
      <c r="E58" s="21">
        <f>E59</f>
        <v>3</v>
      </c>
    </row>
    <row r="59" spans="1:5" ht="18.75" x14ac:dyDescent="0.3">
      <c r="A59" s="38" t="s">
        <v>31</v>
      </c>
      <c r="B59" s="19" t="s">
        <v>43</v>
      </c>
      <c r="C59" s="19" t="s">
        <v>47</v>
      </c>
      <c r="D59" s="20">
        <v>850</v>
      </c>
      <c r="E59" s="21">
        <f>E60+E61+E62</f>
        <v>3</v>
      </c>
    </row>
    <row r="60" spans="1:5" ht="18.75" x14ac:dyDescent="0.3">
      <c r="A60" s="38" t="s">
        <v>32</v>
      </c>
      <c r="B60" s="19" t="s">
        <v>43</v>
      </c>
      <c r="C60" s="19" t="s">
        <v>47</v>
      </c>
      <c r="D60" s="20">
        <v>851</v>
      </c>
      <c r="E60" s="21">
        <v>0</v>
      </c>
    </row>
    <row r="61" spans="1:5" ht="18.75" x14ac:dyDescent="0.3">
      <c r="A61" s="38" t="s">
        <v>33</v>
      </c>
      <c r="B61" s="19" t="s">
        <v>43</v>
      </c>
      <c r="C61" s="19" t="s">
        <v>47</v>
      </c>
      <c r="D61" s="20">
        <v>852</v>
      </c>
      <c r="E61" s="21">
        <v>1</v>
      </c>
    </row>
    <row r="62" spans="1:5" ht="18.75" x14ac:dyDescent="0.3">
      <c r="A62" s="38" t="s">
        <v>34</v>
      </c>
      <c r="B62" s="19" t="s">
        <v>43</v>
      </c>
      <c r="C62" s="19" t="s">
        <v>47</v>
      </c>
      <c r="D62" s="20">
        <v>853</v>
      </c>
      <c r="E62" s="21">
        <v>2</v>
      </c>
    </row>
    <row r="63" spans="1:5" ht="56.25" x14ac:dyDescent="0.3">
      <c r="A63" s="50" t="s">
        <v>48</v>
      </c>
      <c r="B63" s="17" t="s">
        <v>43</v>
      </c>
      <c r="C63" s="13" t="s">
        <v>49</v>
      </c>
      <c r="D63" s="49">
        <v>100</v>
      </c>
      <c r="E63" s="7">
        <f>E64</f>
        <v>829.8</v>
      </c>
    </row>
    <row r="64" spans="1:5" ht="37.5" x14ac:dyDescent="0.3">
      <c r="A64" s="22" t="s">
        <v>16</v>
      </c>
      <c r="B64" s="19" t="s">
        <v>43</v>
      </c>
      <c r="C64" s="24" t="s">
        <v>49</v>
      </c>
      <c r="D64" s="20">
        <v>120</v>
      </c>
      <c r="E64" s="21">
        <f>E65+E66</f>
        <v>829.8</v>
      </c>
    </row>
    <row r="65" spans="1:5" ht="18.75" x14ac:dyDescent="0.3">
      <c r="A65" s="23" t="s">
        <v>17</v>
      </c>
      <c r="B65" s="19" t="s">
        <v>43</v>
      </c>
      <c r="C65" s="24" t="s">
        <v>49</v>
      </c>
      <c r="D65" s="20">
        <v>121</v>
      </c>
      <c r="E65" s="21">
        <v>637.29999999999995</v>
      </c>
    </row>
    <row r="66" spans="1:5" ht="56.25" x14ac:dyDescent="0.3">
      <c r="A66" s="22" t="s">
        <v>18</v>
      </c>
      <c r="B66" s="19" t="s">
        <v>43</v>
      </c>
      <c r="C66" s="24" t="s">
        <v>49</v>
      </c>
      <c r="D66" s="20">
        <v>129</v>
      </c>
      <c r="E66" s="21">
        <v>192.5</v>
      </c>
    </row>
    <row r="67" spans="1:5" ht="75" x14ac:dyDescent="0.3">
      <c r="A67" s="50" t="s">
        <v>50</v>
      </c>
      <c r="B67" s="51" t="s">
        <v>43</v>
      </c>
      <c r="C67" s="13" t="s">
        <v>51</v>
      </c>
      <c r="D67" s="52"/>
      <c r="E67" s="7">
        <f>E68+E72</f>
        <v>1966.8</v>
      </c>
    </row>
    <row r="68" spans="1:5" ht="75" x14ac:dyDescent="0.3">
      <c r="A68" s="53" t="s">
        <v>15</v>
      </c>
      <c r="B68" s="19" t="s">
        <v>43</v>
      </c>
      <c r="C68" s="24" t="s">
        <v>51</v>
      </c>
      <c r="D68" s="52">
        <v>100</v>
      </c>
      <c r="E68" s="21">
        <f>E69</f>
        <v>1825.5</v>
      </c>
    </row>
    <row r="69" spans="1:5" ht="37.5" x14ac:dyDescent="0.3">
      <c r="A69" s="54" t="s">
        <v>16</v>
      </c>
      <c r="B69" s="19" t="s">
        <v>43</v>
      </c>
      <c r="C69" s="19" t="s">
        <v>51</v>
      </c>
      <c r="D69" s="52">
        <v>120</v>
      </c>
      <c r="E69" s="37">
        <f>E70+E71</f>
        <v>1825.5</v>
      </c>
    </row>
    <row r="70" spans="1:5" ht="18.75" x14ac:dyDescent="0.3">
      <c r="A70" s="23" t="s">
        <v>17</v>
      </c>
      <c r="B70" s="19" t="s">
        <v>43</v>
      </c>
      <c r="C70" s="19" t="s">
        <v>51</v>
      </c>
      <c r="D70" s="52">
        <v>121</v>
      </c>
      <c r="E70" s="37">
        <v>1402.1</v>
      </c>
    </row>
    <row r="71" spans="1:5" ht="56.25" x14ac:dyDescent="0.3">
      <c r="A71" s="22" t="s">
        <v>18</v>
      </c>
      <c r="B71" s="19" t="s">
        <v>43</v>
      </c>
      <c r="C71" s="19" t="s">
        <v>51</v>
      </c>
      <c r="D71" s="52">
        <v>129</v>
      </c>
      <c r="E71" s="37">
        <v>423.4</v>
      </c>
    </row>
    <row r="72" spans="1:5" ht="37.5" x14ac:dyDescent="0.3">
      <c r="A72" s="22" t="s">
        <v>26</v>
      </c>
      <c r="B72" s="19" t="s">
        <v>43</v>
      </c>
      <c r="C72" s="19" t="s">
        <v>51</v>
      </c>
      <c r="D72" s="52">
        <v>200</v>
      </c>
      <c r="E72" s="37">
        <f>E73</f>
        <v>141.29999999999998</v>
      </c>
    </row>
    <row r="73" spans="1:5" ht="37.5" x14ac:dyDescent="0.3">
      <c r="A73" s="22" t="s">
        <v>27</v>
      </c>
      <c r="B73" s="19" t="s">
        <v>43</v>
      </c>
      <c r="C73" s="24" t="s">
        <v>51</v>
      </c>
      <c r="D73" s="52">
        <v>240</v>
      </c>
      <c r="E73" s="21">
        <f>E74</f>
        <v>141.29999999999998</v>
      </c>
    </row>
    <row r="74" spans="1:5" ht="18.75" x14ac:dyDescent="0.3">
      <c r="A74" s="22" t="s">
        <v>28</v>
      </c>
      <c r="B74" s="19" t="s">
        <v>43</v>
      </c>
      <c r="C74" s="24" t="s">
        <v>51</v>
      </c>
      <c r="D74" s="52">
        <v>244</v>
      </c>
      <c r="E74" s="21">
        <f>142.2-69.4+68.5</f>
        <v>141.29999999999998</v>
      </c>
    </row>
    <row r="75" spans="1:5" ht="18.75" x14ac:dyDescent="0.3">
      <c r="A75" s="55" t="s">
        <v>52</v>
      </c>
      <c r="B75" s="17" t="s">
        <v>53</v>
      </c>
      <c r="C75" s="17"/>
      <c r="D75" s="56"/>
      <c r="E75" s="47">
        <f>E76</f>
        <v>30</v>
      </c>
    </row>
    <row r="76" spans="1:5" ht="18.75" x14ac:dyDescent="0.3">
      <c r="A76" s="55" t="s">
        <v>54</v>
      </c>
      <c r="B76" s="17" t="s">
        <v>53</v>
      </c>
      <c r="C76" s="17" t="s">
        <v>55</v>
      </c>
      <c r="D76" s="56"/>
      <c r="E76" s="7">
        <f>E77</f>
        <v>30</v>
      </c>
    </row>
    <row r="77" spans="1:5" ht="18.75" x14ac:dyDescent="0.3">
      <c r="A77" s="57" t="s">
        <v>30</v>
      </c>
      <c r="B77" s="19" t="s">
        <v>53</v>
      </c>
      <c r="C77" s="19" t="s">
        <v>55</v>
      </c>
      <c r="D77" s="52">
        <v>800</v>
      </c>
      <c r="E77" s="21">
        <f>E78</f>
        <v>30</v>
      </c>
    </row>
    <row r="78" spans="1:5" ht="18.75" x14ac:dyDescent="0.3">
      <c r="A78" s="57" t="s">
        <v>56</v>
      </c>
      <c r="B78" s="19" t="s">
        <v>53</v>
      </c>
      <c r="C78" s="19" t="s">
        <v>55</v>
      </c>
      <c r="D78" s="52">
        <v>870</v>
      </c>
      <c r="E78" s="21">
        <v>30</v>
      </c>
    </row>
    <row r="79" spans="1:5" ht="18.75" x14ac:dyDescent="0.3">
      <c r="A79" s="41" t="s">
        <v>35</v>
      </c>
      <c r="B79" s="17" t="s">
        <v>36</v>
      </c>
      <c r="C79" s="19"/>
      <c r="D79" s="58"/>
      <c r="E79" s="7">
        <f>E81+E85+E89+E93</f>
        <v>807.8</v>
      </c>
    </row>
    <row r="80" spans="1:5" ht="18.75" x14ac:dyDescent="0.3">
      <c r="A80" s="41" t="s">
        <v>57</v>
      </c>
      <c r="B80" s="32" t="s">
        <v>36</v>
      </c>
      <c r="C80" s="39"/>
      <c r="D80" s="59"/>
      <c r="E80" s="7">
        <f t="shared" ref="E80:E82" si="0">E81</f>
        <v>250</v>
      </c>
    </row>
    <row r="81" spans="1:6" ht="119.25" customHeight="1" x14ac:dyDescent="0.3">
      <c r="A81" s="60" t="s">
        <v>58</v>
      </c>
      <c r="B81" s="32" t="s">
        <v>36</v>
      </c>
      <c r="C81" s="32" t="s">
        <v>59</v>
      </c>
      <c r="D81" s="61"/>
      <c r="E81" s="7">
        <f t="shared" si="0"/>
        <v>250</v>
      </c>
    </row>
    <row r="82" spans="1:6" ht="24.75" customHeight="1" x14ac:dyDescent="0.3">
      <c r="A82" s="38" t="s">
        <v>30</v>
      </c>
      <c r="B82" s="39" t="s">
        <v>36</v>
      </c>
      <c r="C82" s="39" t="s">
        <v>59</v>
      </c>
      <c r="D82" s="40">
        <v>800</v>
      </c>
      <c r="E82" s="21">
        <f t="shared" si="0"/>
        <v>250</v>
      </c>
    </row>
    <row r="83" spans="1:6" ht="23.25" customHeight="1" x14ac:dyDescent="0.3">
      <c r="A83" s="38" t="s">
        <v>60</v>
      </c>
      <c r="B83" s="39" t="s">
        <v>36</v>
      </c>
      <c r="C83" s="39" t="s">
        <v>59</v>
      </c>
      <c r="D83" s="40">
        <v>830</v>
      </c>
      <c r="E83" s="21">
        <f>E84</f>
        <v>250</v>
      </c>
    </row>
    <row r="84" spans="1:6" ht="36.75" customHeight="1" x14ac:dyDescent="0.3">
      <c r="A84" s="22" t="s">
        <v>61</v>
      </c>
      <c r="B84" s="39" t="s">
        <v>36</v>
      </c>
      <c r="C84" s="39" t="s">
        <v>59</v>
      </c>
      <c r="D84" s="40">
        <v>831</v>
      </c>
      <c r="E84" s="21">
        <v>250</v>
      </c>
    </row>
    <row r="85" spans="1:6" ht="21.75" customHeight="1" x14ac:dyDescent="0.3">
      <c r="A85" s="62" t="s">
        <v>62</v>
      </c>
      <c r="B85" s="17" t="s">
        <v>36</v>
      </c>
      <c r="C85" s="17" t="s">
        <v>63</v>
      </c>
      <c r="D85" s="49"/>
      <c r="E85" s="63">
        <f>E86</f>
        <v>150</v>
      </c>
    </row>
    <row r="86" spans="1:6" ht="35.25" customHeight="1" x14ac:dyDescent="0.3">
      <c r="A86" s="22" t="s">
        <v>26</v>
      </c>
      <c r="B86" s="19" t="s">
        <v>36</v>
      </c>
      <c r="C86" s="19" t="s">
        <v>63</v>
      </c>
      <c r="D86" s="52">
        <v>200</v>
      </c>
      <c r="E86" s="64">
        <f>E87</f>
        <v>150</v>
      </c>
    </row>
    <row r="87" spans="1:6" ht="35.25" customHeight="1" x14ac:dyDescent="0.3">
      <c r="A87" s="22" t="s">
        <v>27</v>
      </c>
      <c r="B87" s="19" t="s">
        <v>36</v>
      </c>
      <c r="C87" s="19" t="s">
        <v>63</v>
      </c>
      <c r="D87" s="52">
        <v>240</v>
      </c>
      <c r="E87" s="21">
        <f>E88</f>
        <v>150</v>
      </c>
    </row>
    <row r="88" spans="1:6" ht="24.75" customHeight="1" x14ac:dyDescent="0.3">
      <c r="A88" s="22" t="s">
        <v>28</v>
      </c>
      <c r="B88" s="65" t="s">
        <v>36</v>
      </c>
      <c r="C88" s="19" t="s">
        <v>63</v>
      </c>
      <c r="D88" s="52">
        <v>244</v>
      </c>
      <c r="E88" s="21">
        <v>150</v>
      </c>
    </row>
    <row r="89" spans="1:6" ht="78.75" customHeight="1" x14ac:dyDescent="0.3">
      <c r="A89" s="11" t="s">
        <v>64</v>
      </c>
      <c r="B89" s="17" t="s">
        <v>36</v>
      </c>
      <c r="C89" s="17" t="s">
        <v>65</v>
      </c>
      <c r="D89" s="20"/>
      <c r="E89" s="47">
        <f>E90</f>
        <v>7.8</v>
      </c>
    </row>
    <row r="90" spans="1:6" ht="41.25" customHeight="1" x14ac:dyDescent="0.3">
      <c r="A90" s="22" t="s">
        <v>26</v>
      </c>
      <c r="B90" s="19" t="s">
        <v>36</v>
      </c>
      <c r="C90" s="19" t="s">
        <v>65</v>
      </c>
      <c r="D90" s="35">
        <v>200</v>
      </c>
      <c r="E90" s="21">
        <f>E91</f>
        <v>7.8</v>
      </c>
    </row>
    <row r="91" spans="1:6" ht="41.25" customHeight="1" x14ac:dyDescent="0.3">
      <c r="A91" s="22" t="s">
        <v>27</v>
      </c>
      <c r="B91" s="19" t="s">
        <v>36</v>
      </c>
      <c r="C91" s="19" t="s">
        <v>65</v>
      </c>
      <c r="D91" s="20">
        <v>240</v>
      </c>
      <c r="E91" s="21">
        <f>E92</f>
        <v>7.8</v>
      </c>
    </row>
    <row r="92" spans="1:6" ht="29.25" customHeight="1" x14ac:dyDescent="0.3">
      <c r="A92" s="22" t="s">
        <v>28</v>
      </c>
      <c r="B92" s="65" t="s">
        <v>36</v>
      </c>
      <c r="C92" s="19" t="s">
        <v>65</v>
      </c>
      <c r="D92" s="44">
        <v>244</v>
      </c>
      <c r="E92" s="21">
        <v>7.8</v>
      </c>
    </row>
    <row r="93" spans="1:6" ht="77.25" customHeight="1" x14ac:dyDescent="0.3">
      <c r="A93" s="36" t="s">
        <v>66</v>
      </c>
      <c r="B93" s="17" t="s">
        <v>36</v>
      </c>
      <c r="C93" s="17" t="s">
        <v>67</v>
      </c>
      <c r="D93" s="20"/>
      <c r="E93" s="66">
        <f>E94</f>
        <v>400</v>
      </c>
      <c r="F93" s="15"/>
    </row>
    <row r="94" spans="1:6" ht="37.5" x14ac:dyDescent="0.3">
      <c r="A94" s="22" t="s">
        <v>26</v>
      </c>
      <c r="B94" s="19" t="s">
        <v>36</v>
      </c>
      <c r="C94" s="19" t="s">
        <v>67</v>
      </c>
      <c r="D94" s="20">
        <v>200</v>
      </c>
      <c r="E94" s="67">
        <f>E95</f>
        <v>400</v>
      </c>
      <c r="F94" s="15"/>
    </row>
    <row r="95" spans="1:6" ht="37.5" x14ac:dyDescent="0.3">
      <c r="A95" s="22" t="s">
        <v>27</v>
      </c>
      <c r="B95" s="19" t="s">
        <v>36</v>
      </c>
      <c r="C95" s="19" t="s">
        <v>67</v>
      </c>
      <c r="D95" s="20">
        <v>240</v>
      </c>
      <c r="E95" s="67">
        <f>E96</f>
        <v>400</v>
      </c>
      <c r="F95" s="15"/>
    </row>
    <row r="96" spans="1:6" ht="18.75" x14ac:dyDescent="0.3">
      <c r="A96" s="22" t="s">
        <v>68</v>
      </c>
      <c r="B96" s="19" t="s">
        <v>36</v>
      </c>
      <c r="C96" s="19" t="s">
        <v>67</v>
      </c>
      <c r="D96" s="20">
        <v>244</v>
      </c>
      <c r="E96" s="67">
        <v>400</v>
      </c>
      <c r="F96" s="15"/>
    </row>
    <row r="97" spans="1:12" ht="37.5" x14ac:dyDescent="0.3">
      <c r="A97" s="36" t="s">
        <v>69</v>
      </c>
      <c r="B97" s="68" t="s">
        <v>70</v>
      </c>
      <c r="C97" s="17"/>
      <c r="D97" s="44"/>
      <c r="E97" s="47">
        <f>E98</f>
        <v>350</v>
      </c>
    </row>
    <row r="98" spans="1:12" ht="44.25" customHeight="1" x14ac:dyDescent="0.3">
      <c r="A98" s="36" t="s">
        <v>71</v>
      </c>
      <c r="B98" s="68" t="s">
        <v>72</v>
      </c>
      <c r="C98" s="17"/>
      <c r="D98" s="44"/>
      <c r="E98" s="7">
        <f>E99</f>
        <v>350</v>
      </c>
    </row>
    <row r="99" spans="1:12" ht="93.75" x14ac:dyDescent="0.3">
      <c r="A99" s="36" t="s">
        <v>73</v>
      </c>
      <c r="B99" s="17" t="s">
        <v>74</v>
      </c>
      <c r="C99" s="17" t="s">
        <v>75</v>
      </c>
      <c r="D99" s="14"/>
      <c r="E99" s="7">
        <f>E100</f>
        <v>350</v>
      </c>
    </row>
    <row r="100" spans="1:12" ht="37.5" x14ac:dyDescent="0.3">
      <c r="A100" s="22" t="s">
        <v>26</v>
      </c>
      <c r="B100" s="19" t="s">
        <v>74</v>
      </c>
      <c r="C100" s="19" t="s">
        <v>75</v>
      </c>
      <c r="D100" s="44">
        <v>200</v>
      </c>
      <c r="E100" s="69">
        <f>E101</f>
        <v>350</v>
      </c>
      <c r="L100" s="70"/>
    </row>
    <row r="101" spans="1:12" ht="37.5" x14ac:dyDescent="0.3">
      <c r="A101" s="22" t="s">
        <v>27</v>
      </c>
      <c r="B101" s="19" t="s">
        <v>74</v>
      </c>
      <c r="C101" s="19" t="s">
        <v>76</v>
      </c>
      <c r="D101" s="44">
        <v>240</v>
      </c>
      <c r="E101" s="69">
        <f>E102</f>
        <v>350</v>
      </c>
    </row>
    <row r="102" spans="1:12" ht="18.75" x14ac:dyDescent="0.3">
      <c r="A102" s="22" t="s">
        <v>28</v>
      </c>
      <c r="B102" s="19" t="s">
        <v>74</v>
      </c>
      <c r="C102" s="19" t="s">
        <v>76</v>
      </c>
      <c r="D102" s="44">
        <v>244</v>
      </c>
      <c r="E102" s="69">
        <v>350</v>
      </c>
    </row>
    <row r="103" spans="1:12" ht="18.75" x14ac:dyDescent="0.3">
      <c r="A103" s="41" t="s">
        <v>77</v>
      </c>
      <c r="B103" s="17" t="s">
        <v>78</v>
      </c>
      <c r="C103" s="17"/>
      <c r="D103" s="71"/>
      <c r="E103" s="63">
        <f>E104</f>
        <v>718</v>
      </c>
    </row>
    <row r="104" spans="1:12" ht="18.75" x14ac:dyDescent="0.3">
      <c r="A104" s="41" t="s">
        <v>79</v>
      </c>
      <c r="B104" s="17" t="s">
        <v>80</v>
      </c>
      <c r="C104" s="17"/>
      <c r="D104" s="71"/>
      <c r="E104" s="63">
        <f>E106</f>
        <v>718</v>
      </c>
    </row>
    <row r="105" spans="1:12" ht="56.25" x14ac:dyDescent="0.3">
      <c r="A105" s="72" t="s">
        <v>81</v>
      </c>
      <c r="B105" s="17" t="s">
        <v>80</v>
      </c>
      <c r="C105" s="17"/>
      <c r="D105" s="71"/>
      <c r="E105" s="63">
        <f>E106</f>
        <v>718</v>
      </c>
    </row>
    <row r="106" spans="1:12" ht="56.25" x14ac:dyDescent="0.3">
      <c r="A106" s="73" t="s">
        <v>82</v>
      </c>
      <c r="B106" s="17" t="s">
        <v>80</v>
      </c>
      <c r="C106" s="17" t="s">
        <v>83</v>
      </c>
      <c r="D106" s="71"/>
      <c r="E106" s="63">
        <f>E107+E111</f>
        <v>718</v>
      </c>
    </row>
    <row r="107" spans="1:12" ht="75" x14ac:dyDescent="0.3">
      <c r="A107" s="74" t="s">
        <v>15</v>
      </c>
      <c r="B107" s="19" t="s">
        <v>80</v>
      </c>
      <c r="C107" s="19" t="s">
        <v>83</v>
      </c>
      <c r="D107" s="20">
        <v>100</v>
      </c>
      <c r="E107" s="21">
        <f>E108</f>
        <v>611</v>
      </c>
    </row>
    <row r="108" spans="1:12" ht="18.75" x14ac:dyDescent="0.3">
      <c r="A108" s="75" t="s">
        <v>84</v>
      </c>
      <c r="B108" s="19" t="s">
        <v>80</v>
      </c>
      <c r="C108" s="19" t="s">
        <v>83</v>
      </c>
      <c r="D108" s="20">
        <v>110</v>
      </c>
      <c r="E108" s="21">
        <f>E109+E110</f>
        <v>611</v>
      </c>
    </row>
    <row r="109" spans="1:12" ht="18.75" x14ac:dyDescent="0.3">
      <c r="A109" s="38" t="s">
        <v>85</v>
      </c>
      <c r="B109" s="19" t="s">
        <v>80</v>
      </c>
      <c r="C109" s="19" t="s">
        <v>83</v>
      </c>
      <c r="D109" s="20">
        <v>111</v>
      </c>
      <c r="E109" s="21">
        <f>476.9-10</f>
        <v>466.9</v>
      </c>
    </row>
    <row r="110" spans="1:12" ht="56.25" x14ac:dyDescent="0.3">
      <c r="A110" s="76" t="s">
        <v>86</v>
      </c>
      <c r="B110" s="19" t="s">
        <v>80</v>
      </c>
      <c r="C110" s="19" t="s">
        <v>83</v>
      </c>
      <c r="D110" s="20">
        <v>119</v>
      </c>
      <c r="E110" s="21">
        <v>144.1</v>
      </c>
    </row>
    <row r="111" spans="1:12" ht="37.5" x14ac:dyDescent="0.3">
      <c r="A111" s="22" t="s">
        <v>26</v>
      </c>
      <c r="B111" s="19" t="s">
        <v>80</v>
      </c>
      <c r="C111" s="19" t="s">
        <v>83</v>
      </c>
      <c r="D111" s="20">
        <v>200</v>
      </c>
      <c r="E111" s="21">
        <f>E112</f>
        <v>107</v>
      </c>
    </row>
    <row r="112" spans="1:12" ht="37.5" x14ac:dyDescent="0.3">
      <c r="A112" s="22" t="s">
        <v>27</v>
      </c>
      <c r="B112" s="19" t="s">
        <v>80</v>
      </c>
      <c r="C112" s="19" t="s">
        <v>83</v>
      </c>
      <c r="D112" s="20">
        <v>240</v>
      </c>
      <c r="E112" s="37">
        <f>E113</f>
        <v>107</v>
      </c>
    </row>
    <row r="113" spans="1:6" ht="18.75" x14ac:dyDescent="0.3">
      <c r="A113" s="22" t="s">
        <v>28</v>
      </c>
      <c r="B113" s="19" t="s">
        <v>80</v>
      </c>
      <c r="C113" s="19" t="s">
        <v>83</v>
      </c>
      <c r="D113" s="20">
        <v>244</v>
      </c>
      <c r="E113" s="37">
        <f>97+10</f>
        <v>107</v>
      </c>
    </row>
    <row r="114" spans="1:6" ht="18.75" x14ac:dyDescent="0.3">
      <c r="A114" s="41" t="s">
        <v>87</v>
      </c>
      <c r="B114" s="17" t="s">
        <v>88</v>
      </c>
      <c r="C114" s="17"/>
      <c r="D114" s="77"/>
      <c r="E114" s="47">
        <f>E115</f>
        <v>39048.5</v>
      </c>
    </row>
    <row r="115" spans="1:6" ht="18" customHeight="1" x14ac:dyDescent="0.3">
      <c r="A115" s="41" t="s">
        <v>89</v>
      </c>
      <c r="B115" s="17" t="s">
        <v>90</v>
      </c>
      <c r="C115" s="17"/>
      <c r="D115" s="77"/>
      <c r="E115" s="7">
        <f>E116+E129</f>
        <v>39048.5</v>
      </c>
    </row>
    <row r="116" spans="1:6" ht="54" customHeight="1" x14ac:dyDescent="0.3">
      <c r="A116" s="36" t="s">
        <v>91</v>
      </c>
      <c r="B116" s="78" t="s">
        <v>90</v>
      </c>
      <c r="C116" s="79" t="s">
        <v>92</v>
      </c>
      <c r="D116" s="80"/>
      <c r="E116" s="81">
        <f>E117+E121+E124</f>
        <v>9867.5</v>
      </c>
    </row>
    <row r="117" spans="1:6" ht="84" customHeight="1" x14ac:dyDescent="0.3">
      <c r="A117" s="22" t="s">
        <v>15</v>
      </c>
      <c r="B117" s="82" t="s">
        <v>90</v>
      </c>
      <c r="C117" s="82" t="s">
        <v>92</v>
      </c>
      <c r="D117" s="83">
        <v>100</v>
      </c>
      <c r="E117" s="84">
        <f>E118</f>
        <v>9159.7000000000007</v>
      </c>
    </row>
    <row r="118" spans="1:6" ht="18" customHeight="1" x14ac:dyDescent="0.3">
      <c r="A118" s="38" t="s">
        <v>84</v>
      </c>
      <c r="B118" s="82" t="s">
        <v>90</v>
      </c>
      <c r="C118" s="82" t="s">
        <v>92</v>
      </c>
      <c r="D118" s="83">
        <v>110</v>
      </c>
      <c r="E118" s="84">
        <f>E119+E120</f>
        <v>9159.7000000000007</v>
      </c>
      <c r="F118" s="15"/>
    </row>
    <row r="119" spans="1:6" ht="18" customHeight="1" x14ac:dyDescent="0.3">
      <c r="A119" s="38" t="s">
        <v>85</v>
      </c>
      <c r="B119" s="82" t="s">
        <v>90</v>
      </c>
      <c r="C119" s="82" t="s">
        <v>92</v>
      </c>
      <c r="D119" s="83">
        <v>111</v>
      </c>
      <c r="E119" s="85">
        <f>6978.3+56.8</f>
        <v>7035.1</v>
      </c>
      <c r="F119" s="15"/>
    </row>
    <row r="120" spans="1:6" ht="36" customHeight="1" x14ac:dyDescent="0.3">
      <c r="A120" s="76" t="s">
        <v>86</v>
      </c>
      <c r="B120" s="82" t="s">
        <v>90</v>
      </c>
      <c r="C120" s="82" t="s">
        <v>92</v>
      </c>
      <c r="D120" s="83">
        <v>119</v>
      </c>
      <c r="E120" s="85">
        <f>2107.4+17.2</f>
        <v>2124.6</v>
      </c>
      <c r="F120" s="15"/>
    </row>
    <row r="121" spans="1:6" ht="48" customHeight="1" x14ac:dyDescent="0.3">
      <c r="A121" s="22" t="s">
        <v>26</v>
      </c>
      <c r="B121" s="86" t="s">
        <v>90</v>
      </c>
      <c r="C121" s="86" t="s">
        <v>92</v>
      </c>
      <c r="D121" s="83">
        <v>200</v>
      </c>
      <c r="E121" s="85">
        <f>E122</f>
        <v>695.80000000000007</v>
      </c>
    </row>
    <row r="122" spans="1:6" ht="18" customHeight="1" x14ac:dyDescent="0.3">
      <c r="A122" s="22" t="s">
        <v>27</v>
      </c>
      <c r="B122" s="86" t="s">
        <v>90</v>
      </c>
      <c r="C122" s="86" t="s">
        <v>92</v>
      </c>
      <c r="D122" s="83">
        <v>240</v>
      </c>
      <c r="E122" s="85">
        <f>E123</f>
        <v>695.80000000000007</v>
      </c>
    </row>
    <row r="123" spans="1:6" ht="18" customHeight="1" x14ac:dyDescent="0.3">
      <c r="A123" s="22" t="s">
        <v>28</v>
      </c>
      <c r="B123" s="86" t="s">
        <v>90</v>
      </c>
      <c r="C123" s="86" t="s">
        <v>92</v>
      </c>
      <c r="D123" s="83">
        <v>244</v>
      </c>
      <c r="E123" s="85">
        <f>900.7-74-120.9-10</f>
        <v>695.80000000000007</v>
      </c>
    </row>
    <row r="124" spans="1:6" ht="18" customHeight="1" x14ac:dyDescent="0.3">
      <c r="A124" s="87" t="s">
        <v>30</v>
      </c>
      <c r="B124" s="86" t="s">
        <v>90</v>
      </c>
      <c r="C124" s="86" t="s">
        <v>92</v>
      </c>
      <c r="D124" s="83">
        <v>800</v>
      </c>
      <c r="E124" s="85">
        <f>E125</f>
        <v>12</v>
      </c>
    </row>
    <row r="125" spans="1:6" ht="18" customHeight="1" x14ac:dyDescent="0.3">
      <c r="A125" s="87" t="s">
        <v>31</v>
      </c>
      <c r="B125" s="86" t="s">
        <v>90</v>
      </c>
      <c r="C125" s="86" t="s">
        <v>92</v>
      </c>
      <c r="D125" s="83">
        <v>850</v>
      </c>
      <c r="E125" s="85">
        <f>E126+E127+E128</f>
        <v>12</v>
      </c>
    </row>
    <row r="126" spans="1:6" ht="18" customHeight="1" x14ac:dyDescent="0.3">
      <c r="A126" s="38" t="s">
        <v>32</v>
      </c>
      <c r="B126" s="86" t="s">
        <v>90</v>
      </c>
      <c r="C126" s="86" t="s">
        <v>92</v>
      </c>
      <c r="D126" s="83">
        <v>851</v>
      </c>
      <c r="E126" s="85">
        <v>0</v>
      </c>
    </row>
    <row r="127" spans="1:6" ht="18" customHeight="1" x14ac:dyDescent="0.3">
      <c r="A127" s="38" t="s">
        <v>33</v>
      </c>
      <c r="B127" s="86" t="s">
        <v>90</v>
      </c>
      <c r="C127" s="86" t="s">
        <v>92</v>
      </c>
      <c r="D127" s="83">
        <v>852</v>
      </c>
      <c r="E127" s="85">
        <v>0</v>
      </c>
    </row>
    <row r="128" spans="1:6" ht="18" customHeight="1" x14ac:dyDescent="0.3">
      <c r="A128" s="38" t="s">
        <v>34</v>
      </c>
      <c r="B128" s="86" t="s">
        <v>90</v>
      </c>
      <c r="C128" s="86" t="s">
        <v>92</v>
      </c>
      <c r="D128" s="83">
        <v>853</v>
      </c>
      <c r="E128" s="85">
        <f>2+10</f>
        <v>12</v>
      </c>
    </row>
    <row r="129" spans="1:10" ht="60.75" customHeight="1" x14ac:dyDescent="0.3">
      <c r="A129" s="72" t="s">
        <v>81</v>
      </c>
      <c r="B129" s="17" t="s">
        <v>90</v>
      </c>
      <c r="C129" s="17"/>
      <c r="D129" s="14"/>
      <c r="E129" s="7">
        <f>E130+E134+E138+E142+E146</f>
        <v>29181</v>
      </c>
    </row>
    <row r="130" spans="1:10" ht="139.5" customHeight="1" x14ac:dyDescent="0.3">
      <c r="A130" s="36" t="s">
        <v>93</v>
      </c>
      <c r="B130" s="17" t="s">
        <v>90</v>
      </c>
      <c r="C130" s="17" t="s">
        <v>94</v>
      </c>
      <c r="D130" s="77"/>
      <c r="E130" s="7">
        <f>E131</f>
        <v>4200</v>
      </c>
    </row>
    <row r="131" spans="1:10" ht="37.5" x14ac:dyDescent="0.3">
      <c r="A131" s="22" t="s">
        <v>95</v>
      </c>
      <c r="B131" s="19" t="s">
        <v>90</v>
      </c>
      <c r="C131" s="19" t="s">
        <v>94</v>
      </c>
      <c r="D131" s="44">
        <v>200</v>
      </c>
      <c r="E131" s="21">
        <f>E132</f>
        <v>4200</v>
      </c>
    </row>
    <row r="132" spans="1:10" ht="37.5" x14ac:dyDescent="0.3">
      <c r="A132" s="22" t="s">
        <v>27</v>
      </c>
      <c r="B132" s="19" t="s">
        <v>90</v>
      </c>
      <c r="C132" s="19" t="s">
        <v>94</v>
      </c>
      <c r="D132" s="44">
        <v>240</v>
      </c>
      <c r="E132" s="21">
        <f>E133</f>
        <v>4200</v>
      </c>
    </row>
    <row r="133" spans="1:10" ht="18.75" x14ac:dyDescent="0.3">
      <c r="A133" s="22" t="s">
        <v>28</v>
      </c>
      <c r="B133" s="19" t="s">
        <v>90</v>
      </c>
      <c r="C133" s="19" t="s">
        <v>94</v>
      </c>
      <c r="D133" s="44">
        <v>244</v>
      </c>
      <c r="E133" s="21">
        <f>1850+2350</f>
        <v>4200</v>
      </c>
    </row>
    <row r="134" spans="1:10" ht="194.25" customHeight="1" x14ac:dyDescent="0.3">
      <c r="A134" s="36" t="s">
        <v>96</v>
      </c>
      <c r="B134" s="17" t="s">
        <v>90</v>
      </c>
      <c r="C134" s="17" t="s">
        <v>97</v>
      </c>
      <c r="D134" s="77"/>
      <c r="E134" s="7">
        <f>E135</f>
        <v>816</v>
      </c>
    </row>
    <row r="135" spans="1:10" ht="37.5" x14ac:dyDescent="0.3">
      <c r="A135" s="22" t="s">
        <v>26</v>
      </c>
      <c r="B135" s="19" t="s">
        <v>90</v>
      </c>
      <c r="C135" s="19" t="s">
        <v>97</v>
      </c>
      <c r="D135" s="44">
        <v>200</v>
      </c>
      <c r="E135" s="21">
        <f>E136</f>
        <v>816</v>
      </c>
    </row>
    <row r="136" spans="1:10" ht="37.5" x14ac:dyDescent="0.3">
      <c r="A136" s="22" t="s">
        <v>27</v>
      </c>
      <c r="B136" s="19" t="s">
        <v>90</v>
      </c>
      <c r="C136" s="19" t="s">
        <v>97</v>
      </c>
      <c r="D136" s="44">
        <v>240</v>
      </c>
      <c r="E136" s="37">
        <f>E137</f>
        <v>816</v>
      </c>
      <c r="J136" s="88"/>
    </row>
    <row r="137" spans="1:10" ht="18.75" x14ac:dyDescent="0.3">
      <c r="A137" s="22" t="s">
        <v>28</v>
      </c>
      <c r="B137" s="19" t="s">
        <v>90</v>
      </c>
      <c r="C137" s="19" t="s">
        <v>97</v>
      </c>
      <c r="D137" s="44">
        <v>244</v>
      </c>
      <c r="E137" s="21">
        <f>545+271</f>
        <v>816</v>
      </c>
      <c r="J137" s="88"/>
    </row>
    <row r="138" spans="1:10" ht="251.25" customHeight="1" x14ac:dyDescent="0.3">
      <c r="A138" s="36" t="s">
        <v>98</v>
      </c>
      <c r="B138" s="17" t="s">
        <v>90</v>
      </c>
      <c r="C138" s="17" t="s">
        <v>99</v>
      </c>
      <c r="D138" s="77"/>
      <c r="E138" s="7">
        <f>E139</f>
        <v>15380</v>
      </c>
    </row>
    <row r="139" spans="1:10" ht="37.5" x14ac:dyDescent="0.3">
      <c r="A139" s="22" t="s">
        <v>26</v>
      </c>
      <c r="B139" s="19" t="s">
        <v>90</v>
      </c>
      <c r="C139" s="19" t="s">
        <v>99</v>
      </c>
      <c r="D139" s="44">
        <v>200</v>
      </c>
      <c r="E139" s="21">
        <f>E140</f>
        <v>15380</v>
      </c>
    </row>
    <row r="140" spans="1:10" ht="37.5" x14ac:dyDescent="0.3">
      <c r="A140" s="22" t="s">
        <v>27</v>
      </c>
      <c r="B140" s="19" t="s">
        <v>90</v>
      </c>
      <c r="C140" s="19" t="s">
        <v>99</v>
      </c>
      <c r="D140" s="44">
        <v>240</v>
      </c>
      <c r="E140" s="21">
        <f>E141</f>
        <v>15380</v>
      </c>
    </row>
    <row r="141" spans="1:10" ht="18.75" x14ac:dyDescent="0.3">
      <c r="A141" s="22" t="s">
        <v>28</v>
      </c>
      <c r="B141" s="19" t="s">
        <v>90</v>
      </c>
      <c r="C141" s="19" t="s">
        <v>99</v>
      </c>
      <c r="D141" s="44">
        <v>244</v>
      </c>
      <c r="E141" s="21">
        <f>10800+4580</f>
        <v>15380</v>
      </c>
    </row>
    <row r="142" spans="1:10" ht="70.5" customHeight="1" x14ac:dyDescent="0.3">
      <c r="A142" s="36" t="s">
        <v>100</v>
      </c>
      <c r="B142" s="17" t="s">
        <v>90</v>
      </c>
      <c r="C142" s="17" t="s">
        <v>101</v>
      </c>
      <c r="D142" s="77"/>
      <c r="E142" s="7">
        <f>E143</f>
        <v>8625</v>
      </c>
    </row>
    <row r="143" spans="1:10" ht="37.5" x14ac:dyDescent="0.3">
      <c r="A143" s="22" t="s">
        <v>26</v>
      </c>
      <c r="B143" s="19" t="s">
        <v>90</v>
      </c>
      <c r="C143" s="19" t="s">
        <v>101</v>
      </c>
      <c r="D143" s="44">
        <v>200</v>
      </c>
      <c r="E143" s="21">
        <f>E144</f>
        <v>8625</v>
      </c>
    </row>
    <row r="144" spans="1:10" ht="37.5" x14ac:dyDescent="0.3">
      <c r="A144" s="22" t="s">
        <v>27</v>
      </c>
      <c r="B144" s="19" t="s">
        <v>90</v>
      </c>
      <c r="C144" s="19" t="s">
        <v>101</v>
      </c>
      <c r="D144" s="52">
        <v>240</v>
      </c>
      <c r="E144" s="21">
        <f>E145</f>
        <v>8625</v>
      </c>
    </row>
    <row r="145" spans="1:6" ht="18.75" x14ac:dyDescent="0.3">
      <c r="A145" s="22" t="s">
        <v>28</v>
      </c>
      <c r="B145" s="19" t="s">
        <v>90</v>
      </c>
      <c r="C145" s="19" t="s">
        <v>101</v>
      </c>
      <c r="D145" s="52">
        <v>244</v>
      </c>
      <c r="E145" s="21">
        <f>5952+2038+635</f>
        <v>8625</v>
      </c>
    </row>
    <row r="146" spans="1:6" ht="46.5" customHeight="1" x14ac:dyDescent="0.3">
      <c r="A146" s="36" t="s">
        <v>102</v>
      </c>
      <c r="B146" s="17" t="s">
        <v>90</v>
      </c>
      <c r="C146" s="17" t="s">
        <v>103</v>
      </c>
      <c r="D146" s="77"/>
      <c r="E146" s="47">
        <f>E147</f>
        <v>160</v>
      </c>
    </row>
    <row r="147" spans="1:6" ht="37.5" x14ac:dyDescent="0.3">
      <c r="A147" s="22" t="s">
        <v>26</v>
      </c>
      <c r="B147" s="19" t="s">
        <v>90</v>
      </c>
      <c r="C147" s="19" t="s">
        <v>103</v>
      </c>
      <c r="D147" s="44">
        <v>200</v>
      </c>
      <c r="E147" s="37">
        <f>E148</f>
        <v>160</v>
      </c>
      <c r="F147" s="19"/>
    </row>
    <row r="148" spans="1:6" ht="37.5" x14ac:dyDescent="0.3">
      <c r="A148" s="22" t="s">
        <v>27</v>
      </c>
      <c r="B148" s="19" t="s">
        <v>90</v>
      </c>
      <c r="C148" s="19" t="s">
        <v>103</v>
      </c>
      <c r="D148" s="44">
        <v>240</v>
      </c>
      <c r="E148" s="21">
        <f>E149</f>
        <v>160</v>
      </c>
    </row>
    <row r="149" spans="1:6" ht="18.75" x14ac:dyDescent="0.3">
      <c r="A149" s="22" t="s">
        <v>28</v>
      </c>
      <c r="B149" s="19" t="s">
        <v>90</v>
      </c>
      <c r="C149" s="19" t="s">
        <v>103</v>
      </c>
      <c r="D149" s="44">
        <v>244</v>
      </c>
      <c r="E149" s="21">
        <f>160</f>
        <v>160</v>
      </c>
    </row>
    <row r="150" spans="1:6" ht="18.75" x14ac:dyDescent="0.3">
      <c r="A150" s="41" t="s">
        <v>104</v>
      </c>
      <c r="B150" s="17" t="s">
        <v>105</v>
      </c>
      <c r="C150" s="17"/>
      <c r="D150" s="77"/>
      <c r="E150" s="7">
        <f>E151+E156</f>
        <v>891.8</v>
      </c>
    </row>
    <row r="151" spans="1:6" ht="37.5" x14ac:dyDescent="0.3">
      <c r="A151" s="36" t="s">
        <v>106</v>
      </c>
      <c r="B151" s="17" t="s">
        <v>107</v>
      </c>
      <c r="C151" s="17"/>
      <c r="D151" s="77"/>
      <c r="E151" s="7">
        <f>E152</f>
        <v>123.8</v>
      </c>
    </row>
    <row r="152" spans="1:6" ht="215.25" customHeight="1" x14ac:dyDescent="0.3">
      <c r="A152" s="89" t="s">
        <v>108</v>
      </c>
      <c r="B152" s="17" t="s">
        <v>107</v>
      </c>
      <c r="C152" s="17" t="s">
        <v>109</v>
      </c>
      <c r="D152" s="77"/>
      <c r="E152" s="7">
        <f>E153</f>
        <v>123.8</v>
      </c>
    </row>
    <row r="153" spans="1:6" ht="37.5" x14ac:dyDescent="0.3">
      <c r="A153" s="22" t="s">
        <v>26</v>
      </c>
      <c r="B153" s="19" t="s">
        <v>107</v>
      </c>
      <c r="C153" s="19" t="s">
        <v>109</v>
      </c>
      <c r="D153" s="90">
        <v>200</v>
      </c>
      <c r="E153" s="21">
        <f>E154</f>
        <v>123.8</v>
      </c>
    </row>
    <row r="154" spans="1:6" ht="37.5" x14ac:dyDescent="0.3">
      <c r="A154" s="22" t="s">
        <v>27</v>
      </c>
      <c r="B154" s="19" t="s">
        <v>107</v>
      </c>
      <c r="C154" s="19" t="s">
        <v>109</v>
      </c>
      <c r="D154" s="90">
        <v>240</v>
      </c>
      <c r="E154" s="21">
        <f>E155</f>
        <v>123.8</v>
      </c>
    </row>
    <row r="155" spans="1:6" ht="18.75" x14ac:dyDescent="0.3">
      <c r="A155" s="22" t="s">
        <v>28</v>
      </c>
      <c r="B155" s="19" t="s">
        <v>107</v>
      </c>
      <c r="C155" s="19" t="s">
        <v>109</v>
      </c>
      <c r="D155" s="90">
        <v>244</v>
      </c>
      <c r="E155" s="21">
        <f>127.8-4</f>
        <v>123.8</v>
      </c>
    </row>
    <row r="156" spans="1:6" ht="18.75" x14ac:dyDescent="0.3">
      <c r="A156" s="36" t="s">
        <v>110</v>
      </c>
      <c r="B156" s="17" t="s">
        <v>111</v>
      </c>
      <c r="C156" s="17"/>
      <c r="D156" s="56"/>
      <c r="E156" s="7">
        <f>E157+E161+E165</f>
        <v>768</v>
      </c>
    </row>
    <row r="157" spans="1:6" ht="75" x14ac:dyDescent="0.3">
      <c r="A157" s="36" t="s">
        <v>112</v>
      </c>
      <c r="B157" s="17" t="s">
        <v>111</v>
      </c>
      <c r="C157" s="17" t="s">
        <v>113</v>
      </c>
      <c r="D157" s="58"/>
      <c r="E157" s="7">
        <f>E158</f>
        <v>100</v>
      </c>
    </row>
    <row r="158" spans="1:6" ht="37.5" x14ac:dyDescent="0.3">
      <c r="A158" s="22" t="s">
        <v>26</v>
      </c>
      <c r="B158" s="19" t="s">
        <v>111</v>
      </c>
      <c r="C158" s="19" t="s">
        <v>113</v>
      </c>
      <c r="D158" s="58">
        <v>200</v>
      </c>
      <c r="E158" s="7">
        <f>E159</f>
        <v>100</v>
      </c>
    </row>
    <row r="159" spans="1:6" ht="37.5" x14ac:dyDescent="0.3">
      <c r="A159" s="22" t="s">
        <v>27</v>
      </c>
      <c r="B159" s="19" t="s">
        <v>111</v>
      </c>
      <c r="C159" s="19" t="s">
        <v>113</v>
      </c>
      <c r="D159" s="58">
        <v>240</v>
      </c>
      <c r="E159" s="21">
        <f>E160</f>
        <v>100</v>
      </c>
    </row>
    <row r="160" spans="1:6" ht="18.75" x14ac:dyDescent="0.3">
      <c r="A160" s="22" t="s">
        <v>28</v>
      </c>
      <c r="B160" s="65" t="s">
        <v>111</v>
      </c>
      <c r="C160" s="19" t="s">
        <v>113</v>
      </c>
      <c r="D160" s="58">
        <v>244</v>
      </c>
      <c r="E160" s="21">
        <v>100</v>
      </c>
    </row>
    <row r="161" spans="1:5" ht="79.5" customHeight="1" x14ac:dyDescent="0.3">
      <c r="A161" s="36" t="s">
        <v>66</v>
      </c>
      <c r="B161" s="68" t="s">
        <v>111</v>
      </c>
      <c r="C161" s="17" t="s">
        <v>67</v>
      </c>
      <c r="D161" s="14"/>
      <c r="E161" s="43">
        <f>E162</f>
        <v>296</v>
      </c>
    </row>
    <row r="162" spans="1:5" ht="37.5" x14ac:dyDescent="0.3">
      <c r="A162" s="22" t="s">
        <v>26</v>
      </c>
      <c r="B162" s="65" t="s">
        <v>111</v>
      </c>
      <c r="C162" s="19" t="s">
        <v>67</v>
      </c>
      <c r="D162" s="20">
        <v>200</v>
      </c>
      <c r="E162" s="21">
        <f>E163</f>
        <v>296</v>
      </c>
    </row>
    <row r="163" spans="1:5" ht="37.5" x14ac:dyDescent="0.3">
      <c r="A163" s="22" t="s">
        <v>27</v>
      </c>
      <c r="B163" s="65" t="s">
        <v>111</v>
      </c>
      <c r="C163" s="19" t="s">
        <v>67</v>
      </c>
      <c r="D163" s="20">
        <v>240</v>
      </c>
      <c r="E163" s="21">
        <f>E164</f>
        <v>296</v>
      </c>
    </row>
    <row r="164" spans="1:5" ht="18.75" x14ac:dyDescent="0.3">
      <c r="A164" s="22" t="s">
        <v>28</v>
      </c>
      <c r="B164" s="65" t="s">
        <v>111</v>
      </c>
      <c r="C164" s="19" t="s">
        <v>67</v>
      </c>
      <c r="D164" s="20">
        <v>244</v>
      </c>
      <c r="E164" s="21">
        <f>696-400</f>
        <v>296</v>
      </c>
    </row>
    <row r="165" spans="1:5" ht="45.75" customHeight="1" x14ac:dyDescent="0.3">
      <c r="A165" s="36" t="s">
        <v>114</v>
      </c>
      <c r="B165" s="68" t="s">
        <v>111</v>
      </c>
      <c r="C165" s="17"/>
      <c r="D165" s="49"/>
      <c r="E165" s="7">
        <f>E166+E170+E174+E178+E182</f>
        <v>372</v>
      </c>
    </row>
    <row r="166" spans="1:5" ht="37.5" x14ac:dyDescent="0.3">
      <c r="A166" s="36" t="s">
        <v>115</v>
      </c>
      <c r="B166" s="68" t="s">
        <v>111</v>
      </c>
      <c r="C166" s="17" t="s">
        <v>116</v>
      </c>
      <c r="D166" s="49"/>
      <c r="E166" s="43">
        <f>E167</f>
        <v>24</v>
      </c>
    </row>
    <row r="167" spans="1:5" ht="37.5" x14ac:dyDescent="0.3">
      <c r="A167" s="22" t="s">
        <v>26</v>
      </c>
      <c r="B167" s="65" t="s">
        <v>111</v>
      </c>
      <c r="C167" s="19" t="s">
        <v>116</v>
      </c>
      <c r="D167" s="20">
        <v>200</v>
      </c>
      <c r="E167" s="91">
        <f>E168</f>
        <v>24</v>
      </c>
    </row>
    <row r="168" spans="1:5" ht="37.5" x14ac:dyDescent="0.3">
      <c r="A168" s="22" t="s">
        <v>27</v>
      </c>
      <c r="B168" s="65" t="s">
        <v>111</v>
      </c>
      <c r="C168" s="19" t="s">
        <v>116</v>
      </c>
      <c r="D168" s="20">
        <v>240</v>
      </c>
      <c r="E168" s="91">
        <f>E169</f>
        <v>24</v>
      </c>
    </row>
    <row r="169" spans="1:5" ht="18.75" x14ac:dyDescent="0.3">
      <c r="A169" s="22" t="s">
        <v>28</v>
      </c>
      <c r="B169" s="65" t="s">
        <v>111</v>
      </c>
      <c r="C169" s="19" t="s">
        <v>116</v>
      </c>
      <c r="D169" s="20">
        <v>244</v>
      </c>
      <c r="E169" s="91">
        <v>24</v>
      </c>
    </row>
    <row r="170" spans="1:5" ht="37.5" x14ac:dyDescent="0.3">
      <c r="A170" s="36" t="s">
        <v>117</v>
      </c>
      <c r="B170" s="68" t="s">
        <v>111</v>
      </c>
      <c r="C170" s="17" t="s">
        <v>118</v>
      </c>
      <c r="D170" s="49"/>
      <c r="E170" s="43">
        <f>E171</f>
        <v>150</v>
      </c>
    </row>
    <row r="171" spans="1:5" ht="37.5" x14ac:dyDescent="0.3">
      <c r="A171" s="22" t="s">
        <v>26</v>
      </c>
      <c r="B171" s="65" t="s">
        <v>111</v>
      </c>
      <c r="C171" s="19" t="s">
        <v>118</v>
      </c>
      <c r="D171" s="20">
        <v>200</v>
      </c>
      <c r="E171" s="91">
        <f>E172</f>
        <v>150</v>
      </c>
    </row>
    <row r="172" spans="1:5" ht="37.5" x14ac:dyDescent="0.3">
      <c r="A172" s="22" t="s">
        <v>27</v>
      </c>
      <c r="B172" s="65" t="s">
        <v>111</v>
      </c>
      <c r="C172" s="19" t="s">
        <v>118</v>
      </c>
      <c r="D172" s="20">
        <v>240</v>
      </c>
      <c r="E172" s="91">
        <f>E173</f>
        <v>150</v>
      </c>
    </row>
    <row r="173" spans="1:5" ht="18.75" x14ac:dyDescent="0.3">
      <c r="A173" s="22" t="s">
        <v>28</v>
      </c>
      <c r="B173" s="65" t="s">
        <v>111</v>
      </c>
      <c r="C173" s="19" t="s">
        <v>118</v>
      </c>
      <c r="D173" s="20">
        <v>244</v>
      </c>
      <c r="E173" s="91">
        <v>150</v>
      </c>
    </row>
    <row r="174" spans="1:5" ht="56.25" x14ac:dyDescent="0.3">
      <c r="A174" s="25" t="s">
        <v>119</v>
      </c>
      <c r="B174" s="68" t="s">
        <v>111</v>
      </c>
      <c r="C174" s="17" t="s">
        <v>120</v>
      </c>
      <c r="D174" s="49"/>
      <c r="E174" s="92">
        <f>E175</f>
        <v>150</v>
      </c>
    </row>
    <row r="175" spans="1:5" ht="37.5" x14ac:dyDescent="0.3">
      <c r="A175" s="22" t="s">
        <v>26</v>
      </c>
      <c r="B175" s="65" t="s">
        <v>111</v>
      </c>
      <c r="C175" s="19" t="s">
        <v>120</v>
      </c>
      <c r="D175" s="20">
        <v>200</v>
      </c>
      <c r="E175" s="91">
        <f>E176</f>
        <v>150</v>
      </c>
    </row>
    <row r="176" spans="1:5" ht="37.5" x14ac:dyDescent="0.3">
      <c r="A176" s="22" t="s">
        <v>27</v>
      </c>
      <c r="B176" s="65" t="s">
        <v>111</v>
      </c>
      <c r="C176" s="19" t="s">
        <v>121</v>
      </c>
      <c r="D176" s="20">
        <v>240</v>
      </c>
      <c r="E176" s="91">
        <f>E177</f>
        <v>150</v>
      </c>
    </row>
    <row r="177" spans="1:5" ht="18.75" x14ac:dyDescent="0.3">
      <c r="A177" s="22" t="s">
        <v>28</v>
      </c>
      <c r="B177" s="65" t="s">
        <v>111</v>
      </c>
      <c r="C177" s="19" t="s">
        <v>121</v>
      </c>
      <c r="D177" s="44">
        <v>244</v>
      </c>
      <c r="E177" s="91">
        <v>150</v>
      </c>
    </row>
    <row r="178" spans="1:5" ht="75" x14ac:dyDescent="0.3">
      <c r="A178" s="25" t="s">
        <v>122</v>
      </c>
      <c r="B178" s="68" t="s">
        <v>111</v>
      </c>
      <c r="C178" s="17" t="s">
        <v>123</v>
      </c>
      <c r="D178" s="71"/>
      <c r="E178" s="43">
        <f>E179</f>
        <v>24</v>
      </c>
    </row>
    <row r="179" spans="1:5" ht="37.5" x14ac:dyDescent="0.3">
      <c r="A179" s="22" t="s">
        <v>26</v>
      </c>
      <c r="B179" s="65" t="s">
        <v>111</v>
      </c>
      <c r="C179" s="19" t="s">
        <v>123</v>
      </c>
      <c r="D179" s="44">
        <v>200</v>
      </c>
      <c r="E179" s="21">
        <f>E180</f>
        <v>24</v>
      </c>
    </row>
    <row r="180" spans="1:5" ht="37.5" x14ac:dyDescent="0.3">
      <c r="A180" s="22" t="s">
        <v>27</v>
      </c>
      <c r="B180" s="65" t="s">
        <v>111</v>
      </c>
      <c r="C180" s="19" t="s">
        <v>123</v>
      </c>
      <c r="D180" s="44">
        <v>240</v>
      </c>
      <c r="E180" s="37">
        <f>E181</f>
        <v>24</v>
      </c>
    </row>
    <row r="181" spans="1:5" ht="18.75" x14ac:dyDescent="0.3">
      <c r="A181" s="22" t="s">
        <v>28</v>
      </c>
      <c r="B181" s="65" t="s">
        <v>111</v>
      </c>
      <c r="C181" s="19" t="s">
        <v>123</v>
      </c>
      <c r="D181" s="44">
        <v>244</v>
      </c>
      <c r="E181" s="37">
        <v>24</v>
      </c>
    </row>
    <row r="182" spans="1:5" ht="150" x14ac:dyDescent="0.3">
      <c r="A182" s="36" t="s">
        <v>124</v>
      </c>
      <c r="B182" s="68" t="s">
        <v>111</v>
      </c>
      <c r="C182" s="51" t="s">
        <v>125</v>
      </c>
      <c r="D182" s="44"/>
      <c r="E182" s="92">
        <f>E183</f>
        <v>24</v>
      </c>
    </row>
    <row r="183" spans="1:5" ht="37.5" x14ac:dyDescent="0.3">
      <c r="A183" s="22" t="s">
        <v>26</v>
      </c>
      <c r="B183" s="65" t="s">
        <v>111</v>
      </c>
      <c r="C183" s="93" t="s">
        <v>125</v>
      </c>
      <c r="D183" s="44">
        <v>200</v>
      </c>
      <c r="E183" s="94">
        <f>E184</f>
        <v>24</v>
      </c>
    </row>
    <row r="184" spans="1:5" ht="37.5" x14ac:dyDescent="0.3">
      <c r="A184" s="22" t="s">
        <v>27</v>
      </c>
      <c r="B184" s="65" t="s">
        <v>111</v>
      </c>
      <c r="C184" s="93" t="s">
        <v>125</v>
      </c>
      <c r="D184" s="44">
        <v>240</v>
      </c>
      <c r="E184" s="94">
        <f>E185</f>
        <v>24</v>
      </c>
    </row>
    <row r="185" spans="1:5" ht="18.75" x14ac:dyDescent="0.3">
      <c r="A185" s="22" t="s">
        <v>28</v>
      </c>
      <c r="B185" s="65" t="s">
        <v>111</v>
      </c>
      <c r="C185" s="93" t="s">
        <v>125</v>
      </c>
      <c r="D185" s="44">
        <v>244</v>
      </c>
      <c r="E185" s="91">
        <v>24</v>
      </c>
    </row>
    <row r="186" spans="1:5" ht="18.75" x14ac:dyDescent="0.3">
      <c r="A186" s="95" t="s">
        <v>126</v>
      </c>
      <c r="B186" s="17" t="s">
        <v>127</v>
      </c>
      <c r="C186" s="17"/>
      <c r="D186" s="56"/>
      <c r="E186" s="7">
        <f>E187+E193</f>
        <v>4370.8</v>
      </c>
    </row>
    <row r="187" spans="1:5" ht="18.75" x14ac:dyDescent="0.3">
      <c r="A187" s="96" t="s">
        <v>128</v>
      </c>
      <c r="B187" s="17" t="s">
        <v>129</v>
      </c>
      <c r="C187" s="17"/>
      <c r="D187" s="56"/>
      <c r="E187" s="7">
        <f>E188</f>
        <v>2052</v>
      </c>
    </row>
    <row r="188" spans="1:5" ht="61.5" customHeight="1" x14ac:dyDescent="0.3">
      <c r="A188" s="97" t="s">
        <v>81</v>
      </c>
      <c r="B188" s="17" t="s">
        <v>129</v>
      </c>
      <c r="C188" s="17"/>
      <c r="D188" s="56"/>
      <c r="E188" s="7">
        <f>E189</f>
        <v>2052</v>
      </c>
    </row>
    <row r="189" spans="1:5" ht="63.75" customHeight="1" x14ac:dyDescent="0.3">
      <c r="A189" s="25" t="s">
        <v>130</v>
      </c>
      <c r="B189" s="17" t="s">
        <v>129</v>
      </c>
      <c r="C189" s="17" t="s">
        <v>131</v>
      </c>
      <c r="D189" s="77"/>
      <c r="E189" s="7">
        <f>E190</f>
        <v>2052</v>
      </c>
    </row>
    <row r="190" spans="1:5" ht="37.5" x14ac:dyDescent="0.3">
      <c r="A190" s="22" t="s">
        <v>26</v>
      </c>
      <c r="B190" s="19" t="s">
        <v>129</v>
      </c>
      <c r="C190" s="19" t="s">
        <v>131</v>
      </c>
      <c r="D190" s="20">
        <v>200</v>
      </c>
      <c r="E190" s="21">
        <f>E191</f>
        <v>2052</v>
      </c>
    </row>
    <row r="191" spans="1:5" ht="37.5" x14ac:dyDescent="0.3">
      <c r="A191" s="22" t="s">
        <v>27</v>
      </c>
      <c r="B191" s="19" t="s">
        <v>129</v>
      </c>
      <c r="C191" s="19" t="s">
        <v>131</v>
      </c>
      <c r="D191" s="20">
        <v>240</v>
      </c>
      <c r="E191" s="21">
        <f>E192</f>
        <v>2052</v>
      </c>
    </row>
    <row r="192" spans="1:5" ht="18.75" x14ac:dyDescent="0.3">
      <c r="A192" s="22" t="s">
        <v>28</v>
      </c>
      <c r="B192" s="19" t="s">
        <v>129</v>
      </c>
      <c r="C192" s="19" t="s">
        <v>131</v>
      </c>
      <c r="D192" s="20">
        <v>244</v>
      </c>
      <c r="E192" s="21">
        <f>2687-635</f>
        <v>2052</v>
      </c>
    </row>
    <row r="193" spans="1:6" ht="18.75" x14ac:dyDescent="0.3">
      <c r="A193" s="95" t="s">
        <v>132</v>
      </c>
      <c r="B193" s="98" t="s">
        <v>133</v>
      </c>
      <c r="C193" s="98"/>
      <c r="D193" s="99"/>
      <c r="E193" s="100">
        <f>E194</f>
        <v>2318.8000000000002</v>
      </c>
    </row>
    <row r="194" spans="1:6" ht="43.5" customHeight="1" x14ac:dyDescent="0.3">
      <c r="A194" s="101" t="s">
        <v>114</v>
      </c>
      <c r="B194" s="98" t="s">
        <v>133</v>
      </c>
      <c r="C194" s="98"/>
      <c r="D194" s="99"/>
      <c r="E194" s="100">
        <f>E195</f>
        <v>2318.8000000000002</v>
      </c>
    </row>
    <row r="195" spans="1:6" ht="37.5" x14ac:dyDescent="0.3">
      <c r="A195" s="102" t="s">
        <v>134</v>
      </c>
      <c r="B195" s="98" t="s">
        <v>133</v>
      </c>
      <c r="C195" s="103" t="s">
        <v>135</v>
      </c>
      <c r="D195" s="99"/>
      <c r="E195" s="100">
        <f>E196</f>
        <v>2318.8000000000002</v>
      </c>
    </row>
    <row r="196" spans="1:6" ht="37.5" x14ac:dyDescent="0.3">
      <c r="A196" s="22" t="s">
        <v>26</v>
      </c>
      <c r="B196" s="103" t="s">
        <v>133</v>
      </c>
      <c r="C196" s="103" t="s">
        <v>135</v>
      </c>
      <c r="D196" s="83">
        <v>200</v>
      </c>
      <c r="E196" s="84">
        <f>E197</f>
        <v>2318.8000000000002</v>
      </c>
    </row>
    <row r="197" spans="1:6" ht="37.5" x14ac:dyDescent="0.3">
      <c r="A197" s="22" t="s">
        <v>27</v>
      </c>
      <c r="B197" s="103" t="s">
        <v>133</v>
      </c>
      <c r="C197" s="103" t="s">
        <v>135</v>
      </c>
      <c r="D197" s="83">
        <v>240</v>
      </c>
      <c r="E197" s="84">
        <f>E198</f>
        <v>2318.8000000000002</v>
      </c>
    </row>
    <row r="198" spans="1:6" ht="18.75" x14ac:dyDescent="0.3">
      <c r="A198" s="22" t="s">
        <v>28</v>
      </c>
      <c r="B198" s="103" t="s">
        <v>133</v>
      </c>
      <c r="C198" s="103" t="s">
        <v>135</v>
      </c>
      <c r="D198" s="83">
        <v>244</v>
      </c>
      <c r="E198" s="84">
        <v>2318.8000000000002</v>
      </c>
    </row>
    <row r="199" spans="1:6" ht="23.25" customHeight="1" x14ac:dyDescent="0.3">
      <c r="A199" s="41" t="s">
        <v>136</v>
      </c>
      <c r="B199" s="17" t="s">
        <v>137</v>
      </c>
      <c r="C199" s="17"/>
      <c r="D199" s="14"/>
      <c r="E199" s="47">
        <f>E200+E205+E210</f>
        <v>16937.2</v>
      </c>
      <c r="F199" s="48"/>
    </row>
    <row r="200" spans="1:6" ht="21.75" customHeight="1" x14ac:dyDescent="0.3">
      <c r="A200" s="41" t="s">
        <v>138</v>
      </c>
      <c r="B200" s="17" t="s">
        <v>139</v>
      </c>
      <c r="C200" s="17"/>
      <c r="D200" s="14"/>
      <c r="E200" s="47">
        <f>E201</f>
        <v>502.29999999999995</v>
      </c>
      <c r="F200" s="48"/>
    </row>
    <row r="201" spans="1:6" ht="143.25" customHeight="1" x14ac:dyDescent="0.3">
      <c r="A201" s="36" t="s">
        <v>140</v>
      </c>
      <c r="B201" s="17" t="s">
        <v>139</v>
      </c>
      <c r="C201" s="17" t="s">
        <v>141</v>
      </c>
      <c r="D201" s="14"/>
      <c r="E201" s="7">
        <f>E202</f>
        <v>502.29999999999995</v>
      </c>
    </row>
    <row r="202" spans="1:6" ht="18.75" x14ac:dyDescent="0.3">
      <c r="A202" s="104" t="s">
        <v>142</v>
      </c>
      <c r="B202" s="19" t="s">
        <v>139</v>
      </c>
      <c r="C202" s="19" t="s">
        <v>141</v>
      </c>
      <c r="D202" s="20">
        <v>300</v>
      </c>
      <c r="E202" s="21">
        <f>E203</f>
        <v>502.29999999999995</v>
      </c>
    </row>
    <row r="203" spans="1:6" ht="18.75" x14ac:dyDescent="0.3">
      <c r="A203" s="38" t="s">
        <v>143</v>
      </c>
      <c r="B203" s="19" t="s">
        <v>139</v>
      </c>
      <c r="C203" s="19" t="s">
        <v>141</v>
      </c>
      <c r="D203" s="20">
        <v>310</v>
      </c>
      <c r="E203" s="37">
        <f>E204</f>
        <v>502.29999999999995</v>
      </c>
    </row>
    <row r="204" spans="1:6" ht="18.75" x14ac:dyDescent="0.3">
      <c r="A204" s="38" t="s">
        <v>144</v>
      </c>
      <c r="B204" s="19" t="s">
        <v>139</v>
      </c>
      <c r="C204" s="19" t="s">
        <v>141</v>
      </c>
      <c r="D204" s="20">
        <v>312</v>
      </c>
      <c r="E204" s="37">
        <f>249.7+1.2+247.4+4</f>
        <v>502.29999999999995</v>
      </c>
    </row>
    <row r="205" spans="1:6" ht="18.75" x14ac:dyDescent="0.3">
      <c r="A205" s="95" t="s">
        <v>145</v>
      </c>
      <c r="B205" s="17" t="s">
        <v>146</v>
      </c>
      <c r="C205" s="17"/>
      <c r="D205" s="49"/>
      <c r="E205" s="47">
        <f>E206</f>
        <v>2128.5</v>
      </c>
    </row>
    <row r="206" spans="1:6" ht="234.75" customHeight="1" x14ac:dyDescent="0.3">
      <c r="A206" s="36" t="s">
        <v>147</v>
      </c>
      <c r="B206" s="17" t="s">
        <v>146</v>
      </c>
      <c r="C206" s="17" t="s">
        <v>148</v>
      </c>
      <c r="D206" s="14"/>
      <c r="E206" s="7">
        <f>E207</f>
        <v>2128.5</v>
      </c>
    </row>
    <row r="207" spans="1:6" ht="18.75" x14ac:dyDescent="0.3">
      <c r="A207" s="104" t="s">
        <v>142</v>
      </c>
      <c r="B207" s="19" t="s">
        <v>146</v>
      </c>
      <c r="C207" s="19" t="s">
        <v>148</v>
      </c>
      <c r="D207" s="20">
        <v>300</v>
      </c>
      <c r="E207" s="21">
        <f>E208</f>
        <v>2128.5</v>
      </c>
    </row>
    <row r="208" spans="1:6" ht="18.75" x14ac:dyDescent="0.3">
      <c r="A208" s="38" t="s">
        <v>143</v>
      </c>
      <c r="B208" s="19" t="s">
        <v>146</v>
      </c>
      <c r="C208" s="19" t="s">
        <v>148</v>
      </c>
      <c r="D208" s="20">
        <v>310</v>
      </c>
      <c r="E208" s="37">
        <f>E209</f>
        <v>2128.5</v>
      </c>
    </row>
    <row r="209" spans="1:6" ht="18.75" x14ac:dyDescent="0.3">
      <c r="A209" s="38" t="s">
        <v>144</v>
      </c>
      <c r="B209" s="19" t="s">
        <v>146</v>
      </c>
      <c r="C209" s="19" t="s">
        <v>148</v>
      </c>
      <c r="D209" s="20">
        <v>312</v>
      </c>
      <c r="E209" s="37">
        <f>2244.1+10.9-126.5</f>
        <v>2128.5</v>
      </c>
    </row>
    <row r="210" spans="1:6" ht="18.75" x14ac:dyDescent="0.3">
      <c r="A210" s="41" t="s">
        <v>149</v>
      </c>
      <c r="B210" s="17" t="s">
        <v>150</v>
      </c>
      <c r="C210" s="17"/>
      <c r="D210" s="14"/>
      <c r="E210" s="47">
        <f>E211+E216</f>
        <v>14306.4</v>
      </c>
    </row>
    <row r="211" spans="1:6" ht="71.25" customHeight="1" x14ac:dyDescent="0.3">
      <c r="A211" s="11" t="s">
        <v>151</v>
      </c>
      <c r="B211" s="17" t="s">
        <v>150</v>
      </c>
      <c r="C211" s="17" t="s">
        <v>152</v>
      </c>
      <c r="D211" s="14"/>
      <c r="E211" s="47">
        <f>E212</f>
        <v>8785.9</v>
      </c>
    </row>
    <row r="212" spans="1:6" ht="18.75" x14ac:dyDescent="0.3">
      <c r="A212" s="105" t="s">
        <v>142</v>
      </c>
      <c r="B212" s="19" t="s">
        <v>150</v>
      </c>
      <c r="C212" s="19" t="s">
        <v>152</v>
      </c>
      <c r="D212" s="20">
        <v>300</v>
      </c>
      <c r="E212" s="37">
        <f>E213</f>
        <v>8785.9</v>
      </c>
    </row>
    <row r="213" spans="1:6" ht="19.5" customHeight="1" x14ac:dyDescent="0.3">
      <c r="A213" s="106" t="s">
        <v>143</v>
      </c>
      <c r="B213" s="19" t="s">
        <v>150</v>
      </c>
      <c r="C213" s="19" t="s">
        <v>152</v>
      </c>
      <c r="D213" s="20">
        <v>310</v>
      </c>
      <c r="E213" s="37">
        <f>E214</f>
        <v>8785.9</v>
      </c>
    </row>
    <row r="214" spans="1:6" ht="42" customHeight="1" x14ac:dyDescent="0.3">
      <c r="A214" s="23" t="s">
        <v>153</v>
      </c>
      <c r="B214" s="19" t="s">
        <v>150</v>
      </c>
      <c r="C214" s="19" t="s">
        <v>152</v>
      </c>
      <c r="D214" s="20">
        <v>312</v>
      </c>
      <c r="E214" s="37">
        <v>8785.9</v>
      </c>
    </row>
    <row r="215" spans="1:6" ht="61.5" customHeight="1" x14ac:dyDescent="0.3">
      <c r="A215" s="31" t="s">
        <v>154</v>
      </c>
      <c r="B215" s="17" t="s">
        <v>150</v>
      </c>
      <c r="C215" s="17" t="s">
        <v>155</v>
      </c>
      <c r="D215" s="49"/>
      <c r="E215" s="47">
        <f>E216</f>
        <v>5520.5</v>
      </c>
    </row>
    <row r="216" spans="1:6" ht="18.75" x14ac:dyDescent="0.3">
      <c r="A216" s="104" t="s">
        <v>142</v>
      </c>
      <c r="B216" s="19" t="s">
        <v>150</v>
      </c>
      <c r="C216" s="19" t="s">
        <v>155</v>
      </c>
      <c r="D216" s="20">
        <v>300</v>
      </c>
      <c r="E216" s="37">
        <f>E217</f>
        <v>5520.5</v>
      </c>
    </row>
    <row r="217" spans="1:6" ht="36" customHeight="1" x14ac:dyDescent="0.3">
      <c r="A217" s="106" t="s">
        <v>156</v>
      </c>
      <c r="B217" s="19" t="s">
        <v>150</v>
      </c>
      <c r="C217" s="19" t="s">
        <v>155</v>
      </c>
      <c r="D217" s="20">
        <v>320</v>
      </c>
      <c r="E217" s="37">
        <f>E218</f>
        <v>5520.5</v>
      </c>
    </row>
    <row r="218" spans="1:6" ht="36" customHeight="1" x14ac:dyDescent="0.3">
      <c r="A218" s="107" t="s">
        <v>157</v>
      </c>
      <c r="B218" s="19" t="s">
        <v>150</v>
      </c>
      <c r="C218" s="19" t="s">
        <v>155</v>
      </c>
      <c r="D218" s="20">
        <v>323</v>
      </c>
      <c r="E218" s="37">
        <f>5339.2+181.3</f>
        <v>5520.5</v>
      </c>
    </row>
    <row r="219" spans="1:6" ht="18.75" x14ac:dyDescent="0.3">
      <c r="A219" s="41" t="s">
        <v>158</v>
      </c>
      <c r="B219" s="17" t="s">
        <v>159</v>
      </c>
      <c r="C219" s="19"/>
      <c r="D219" s="14"/>
      <c r="E219" s="47">
        <f>E220</f>
        <v>12303</v>
      </c>
      <c r="F219" s="48"/>
    </row>
    <row r="220" spans="1:6" ht="18.75" x14ac:dyDescent="0.3">
      <c r="A220" s="108" t="s">
        <v>160</v>
      </c>
      <c r="B220" s="17" t="s">
        <v>161</v>
      </c>
      <c r="C220" s="19"/>
      <c r="D220" s="14"/>
      <c r="E220" s="47">
        <f>E221</f>
        <v>12303</v>
      </c>
    </row>
    <row r="221" spans="1:6" ht="37.5" x14ac:dyDescent="0.3">
      <c r="A221" s="72" t="s">
        <v>114</v>
      </c>
      <c r="B221" s="17" t="s">
        <v>161</v>
      </c>
      <c r="C221" s="17"/>
      <c r="D221" s="14"/>
      <c r="E221" s="47">
        <f>E222+E226</f>
        <v>12303</v>
      </c>
    </row>
    <row r="222" spans="1:6" ht="54" customHeight="1" x14ac:dyDescent="0.3">
      <c r="A222" s="25" t="s">
        <v>162</v>
      </c>
      <c r="B222" s="17" t="s">
        <v>161</v>
      </c>
      <c r="C222" s="17" t="s">
        <v>163</v>
      </c>
      <c r="D222" s="49"/>
      <c r="E222" s="47">
        <f>E223</f>
        <v>549</v>
      </c>
    </row>
    <row r="223" spans="1:6" ht="37.5" x14ac:dyDescent="0.3">
      <c r="A223" s="22" t="s">
        <v>26</v>
      </c>
      <c r="B223" s="19" t="s">
        <v>161</v>
      </c>
      <c r="C223" s="19" t="s">
        <v>163</v>
      </c>
      <c r="D223" s="20">
        <v>200</v>
      </c>
      <c r="E223" s="37">
        <f>E224</f>
        <v>549</v>
      </c>
    </row>
    <row r="224" spans="1:6" ht="37.5" x14ac:dyDescent="0.3">
      <c r="A224" s="22" t="s">
        <v>27</v>
      </c>
      <c r="B224" s="19" t="s">
        <v>161</v>
      </c>
      <c r="C224" s="19" t="s">
        <v>163</v>
      </c>
      <c r="D224" s="20">
        <v>240</v>
      </c>
      <c r="E224" s="37">
        <f>E225</f>
        <v>549</v>
      </c>
    </row>
    <row r="225" spans="1:6" ht="18.75" x14ac:dyDescent="0.3">
      <c r="A225" s="22" t="s">
        <v>28</v>
      </c>
      <c r="B225" s="19" t="s">
        <v>161</v>
      </c>
      <c r="C225" s="19" t="s">
        <v>163</v>
      </c>
      <c r="D225" s="20">
        <v>244</v>
      </c>
      <c r="E225" s="37">
        <v>549</v>
      </c>
    </row>
    <row r="226" spans="1:6" ht="37.5" x14ac:dyDescent="0.3">
      <c r="A226" s="36" t="s">
        <v>164</v>
      </c>
      <c r="B226" s="17" t="s">
        <v>161</v>
      </c>
      <c r="C226" s="17" t="s">
        <v>165</v>
      </c>
      <c r="D226" s="49"/>
      <c r="E226" s="47">
        <f>E227+E231+E234</f>
        <v>11754</v>
      </c>
      <c r="F226" s="48"/>
    </row>
    <row r="227" spans="1:6" ht="75" x14ac:dyDescent="0.3">
      <c r="A227" s="33" t="s">
        <v>15</v>
      </c>
      <c r="B227" s="19" t="s">
        <v>161</v>
      </c>
      <c r="C227" s="19" t="s">
        <v>165</v>
      </c>
      <c r="D227" s="20">
        <v>100</v>
      </c>
      <c r="E227" s="37">
        <f>E228</f>
        <v>9632.5</v>
      </c>
      <c r="F227" s="48"/>
    </row>
    <row r="228" spans="1:6" ht="18.75" x14ac:dyDescent="0.3">
      <c r="A228" s="38" t="s">
        <v>84</v>
      </c>
      <c r="B228" s="19" t="s">
        <v>161</v>
      </c>
      <c r="C228" s="19" t="s">
        <v>165</v>
      </c>
      <c r="D228" s="20">
        <v>110</v>
      </c>
      <c r="E228" s="37">
        <f>E229+E230</f>
        <v>9632.5</v>
      </c>
      <c r="F228" s="48"/>
    </row>
    <row r="229" spans="1:6" ht="18.75" x14ac:dyDescent="0.3">
      <c r="A229" s="38" t="s">
        <v>85</v>
      </c>
      <c r="B229" s="19" t="s">
        <v>161</v>
      </c>
      <c r="C229" s="19" t="s">
        <v>165</v>
      </c>
      <c r="D229" s="20">
        <v>111</v>
      </c>
      <c r="E229" s="37">
        <f>7367.6+30.6</f>
        <v>7398.2000000000007</v>
      </c>
      <c r="F229" s="48"/>
    </row>
    <row r="230" spans="1:6" ht="56.25" x14ac:dyDescent="0.3">
      <c r="A230" s="76" t="s">
        <v>86</v>
      </c>
      <c r="B230" s="19" t="s">
        <v>161</v>
      </c>
      <c r="C230" s="19" t="s">
        <v>165</v>
      </c>
      <c r="D230" s="20">
        <v>119</v>
      </c>
      <c r="E230" s="37">
        <f>2225.1+9.2</f>
        <v>2234.2999999999997</v>
      </c>
      <c r="F230" s="48"/>
    </row>
    <row r="231" spans="1:6" ht="37.5" x14ac:dyDescent="0.3">
      <c r="A231" s="22" t="s">
        <v>26</v>
      </c>
      <c r="B231" s="19" t="s">
        <v>161</v>
      </c>
      <c r="C231" s="19" t="s">
        <v>165</v>
      </c>
      <c r="D231" s="20">
        <v>200</v>
      </c>
      <c r="E231" s="37">
        <f>E232</f>
        <v>2119.5</v>
      </c>
      <c r="F231" s="48"/>
    </row>
    <row r="232" spans="1:6" ht="37.5" x14ac:dyDescent="0.3">
      <c r="A232" s="22" t="s">
        <v>27</v>
      </c>
      <c r="B232" s="19" t="s">
        <v>161</v>
      </c>
      <c r="C232" s="19" t="s">
        <v>165</v>
      </c>
      <c r="D232" s="20">
        <v>240</v>
      </c>
      <c r="E232" s="37">
        <f>E233</f>
        <v>2119.5</v>
      </c>
      <c r="F232" s="48"/>
    </row>
    <row r="233" spans="1:6" ht="18.75" x14ac:dyDescent="0.3">
      <c r="A233" s="22" t="s">
        <v>28</v>
      </c>
      <c r="B233" s="19" t="s">
        <v>161</v>
      </c>
      <c r="C233" s="19" t="s">
        <v>165</v>
      </c>
      <c r="D233" s="20">
        <v>244</v>
      </c>
      <c r="E233" s="37">
        <f>2409.1-289.6</f>
        <v>2119.5</v>
      </c>
    </row>
    <row r="234" spans="1:6" ht="18.75" x14ac:dyDescent="0.3">
      <c r="A234" s="38" t="s">
        <v>30</v>
      </c>
      <c r="B234" s="19" t="s">
        <v>161</v>
      </c>
      <c r="C234" s="19" t="s">
        <v>165</v>
      </c>
      <c r="D234" s="20">
        <v>800</v>
      </c>
      <c r="E234" s="37">
        <f>E235</f>
        <v>2</v>
      </c>
    </row>
    <row r="235" spans="1:6" ht="18.75" x14ac:dyDescent="0.3">
      <c r="A235" s="38" t="s">
        <v>31</v>
      </c>
      <c r="B235" s="19" t="s">
        <v>161</v>
      </c>
      <c r="C235" s="19" t="s">
        <v>165</v>
      </c>
      <c r="D235" s="20">
        <v>850</v>
      </c>
      <c r="E235" s="37">
        <f>E236+E237+E238</f>
        <v>2</v>
      </c>
    </row>
    <row r="236" spans="1:6" ht="18.75" x14ac:dyDescent="0.3">
      <c r="A236" s="38" t="s">
        <v>32</v>
      </c>
      <c r="B236" s="19" t="s">
        <v>161</v>
      </c>
      <c r="C236" s="19" t="s">
        <v>165</v>
      </c>
      <c r="D236" s="20">
        <v>851</v>
      </c>
      <c r="E236" s="37">
        <v>0</v>
      </c>
    </row>
    <row r="237" spans="1:6" ht="18.75" x14ac:dyDescent="0.3">
      <c r="A237" s="38" t="s">
        <v>33</v>
      </c>
      <c r="B237" s="19" t="s">
        <v>161</v>
      </c>
      <c r="C237" s="19" t="s">
        <v>165</v>
      </c>
      <c r="D237" s="20">
        <v>852</v>
      </c>
      <c r="E237" s="37">
        <v>0</v>
      </c>
    </row>
    <row r="238" spans="1:6" ht="18.75" x14ac:dyDescent="0.3">
      <c r="A238" s="38" t="s">
        <v>34</v>
      </c>
      <c r="B238" s="19" t="s">
        <v>161</v>
      </c>
      <c r="C238" s="19" t="s">
        <v>165</v>
      </c>
      <c r="D238" s="20">
        <v>853</v>
      </c>
      <c r="E238" s="37">
        <v>2</v>
      </c>
    </row>
    <row r="239" spans="1:6" ht="21.75" customHeight="1" x14ac:dyDescent="0.3">
      <c r="A239" s="41" t="s">
        <v>166</v>
      </c>
      <c r="B239" s="17" t="s">
        <v>167</v>
      </c>
      <c r="C239" s="109"/>
      <c r="D239" s="14"/>
      <c r="E239" s="47">
        <f>E240+E245</f>
        <v>5239</v>
      </c>
      <c r="F239" s="48"/>
    </row>
    <row r="240" spans="1:6" ht="18.75" x14ac:dyDescent="0.3">
      <c r="A240" s="41" t="s">
        <v>168</v>
      </c>
      <c r="B240" s="17" t="s">
        <v>169</v>
      </c>
      <c r="C240" s="109"/>
      <c r="D240" s="14"/>
      <c r="E240" s="47">
        <f>E241</f>
        <v>2137.6</v>
      </c>
      <c r="F240" s="48"/>
    </row>
    <row r="241" spans="1:6" ht="84" customHeight="1" x14ac:dyDescent="0.3">
      <c r="A241" s="36" t="s">
        <v>170</v>
      </c>
      <c r="B241" s="17" t="s">
        <v>169</v>
      </c>
      <c r="C241" s="17" t="s">
        <v>171</v>
      </c>
      <c r="D241" s="14"/>
      <c r="E241" s="47">
        <f>E242</f>
        <v>2137.6</v>
      </c>
      <c r="F241" s="48"/>
    </row>
    <row r="242" spans="1:6" ht="37.5" x14ac:dyDescent="0.3">
      <c r="A242" s="22" t="s">
        <v>26</v>
      </c>
      <c r="B242" s="19" t="s">
        <v>169</v>
      </c>
      <c r="C242" s="19" t="s">
        <v>171</v>
      </c>
      <c r="D242" s="20">
        <v>200</v>
      </c>
      <c r="E242" s="37">
        <f>E243</f>
        <v>2137.6</v>
      </c>
    </row>
    <row r="243" spans="1:6" ht="37.5" x14ac:dyDescent="0.3">
      <c r="A243" s="22" t="s">
        <v>27</v>
      </c>
      <c r="B243" s="19" t="s">
        <v>169</v>
      </c>
      <c r="C243" s="19" t="s">
        <v>171</v>
      </c>
      <c r="D243" s="20">
        <v>240</v>
      </c>
      <c r="E243" s="37">
        <f>E244</f>
        <v>2137.6</v>
      </c>
    </row>
    <row r="244" spans="1:6" ht="18.75" x14ac:dyDescent="0.3">
      <c r="A244" s="22" t="s">
        <v>28</v>
      </c>
      <c r="B244" s="19" t="s">
        <v>169</v>
      </c>
      <c r="C244" s="19" t="s">
        <v>171</v>
      </c>
      <c r="D244" s="20">
        <v>244</v>
      </c>
      <c r="E244" s="37">
        <v>2137.6</v>
      </c>
    </row>
    <row r="245" spans="1:6" ht="18.75" x14ac:dyDescent="0.3">
      <c r="A245" s="108" t="s">
        <v>172</v>
      </c>
      <c r="B245" s="17" t="s">
        <v>173</v>
      </c>
      <c r="C245" s="17"/>
      <c r="D245" s="14"/>
      <c r="E245" s="47">
        <f>E246</f>
        <v>3101.3999999999996</v>
      </c>
      <c r="F245" s="48"/>
    </row>
    <row r="246" spans="1:6" ht="56.25" x14ac:dyDescent="0.3">
      <c r="A246" s="72" t="s">
        <v>174</v>
      </c>
      <c r="B246" s="17" t="s">
        <v>173</v>
      </c>
      <c r="C246" s="17" t="s">
        <v>175</v>
      </c>
      <c r="D246" s="14"/>
      <c r="E246" s="47">
        <f>E247</f>
        <v>3101.3999999999996</v>
      </c>
      <c r="F246" s="48"/>
    </row>
    <row r="247" spans="1:6" ht="37.5" x14ac:dyDescent="0.3">
      <c r="A247" s="22" t="s">
        <v>176</v>
      </c>
      <c r="B247" s="19" t="s">
        <v>173</v>
      </c>
      <c r="C247" s="19" t="s">
        <v>175</v>
      </c>
      <c r="D247" s="58"/>
      <c r="E247" s="37">
        <f>E248+E252+E255</f>
        <v>3101.3999999999996</v>
      </c>
      <c r="F247" s="48"/>
    </row>
    <row r="248" spans="1:6" ht="75" x14ac:dyDescent="0.3">
      <c r="A248" s="22" t="s">
        <v>15</v>
      </c>
      <c r="B248" s="19" t="s">
        <v>173</v>
      </c>
      <c r="C248" s="19" t="s">
        <v>175</v>
      </c>
      <c r="D248" s="20">
        <v>100</v>
      </c>
      <c r="E248" s="37">
        <f>E249</f>
        <v>3050.4999999999995</v>
      </c>
      <c r="F248" s="48"/>
    </row>
    <row r="249" spans="1:6" ht="18.75" x14ac:dyDescent="0.3">
      <c r="A249" s="38" t="s">
        <v>84</v>
      </c>
      <c r="B249" s="19" t="s">
        <v>173</v>
      </c>
      <c r="C249" s="19" t="s">
        <v>175</v>
      </c>
      <c r="D249" s="20">
        <v>110</v>
      </c>
      <c r="E249" s="37">
        <f>E250+E251</f>
        <v>3050.4999999999995</v>
      </c>
    </row>
    <row r="250" spans="1:6" ht="18.75" x14ac:dyDescent="0.3">
      <c r="A250" s="38" t="s">
        <v>85</v>
      </c>
      <c r="B250" s="19" t="s">
        <v>173</v>
      </c>
      <c r="C250" s="19" t="s">
        <v>175</v>
      </c>
      <c r="D250" s="20">
        <v>111</v>
      </c>
      <c r="E250" s="37">
        <f>2331.7+11.2</f>
        <v>2342.8999999999996</v>
      </c>
    </row>
    <row r="251" spans="1:6" ht="56.25" x14ac:dyDescent="0.3">
      <c r="A251" s="76" t="s">
        <v>86</v>
      </c>
      <c r="B251" s="19" t="s">
        <v>173</v>
      </c>
      <c r="C251" s="19" t="s">
        <v>175</v>
      </c>
      <c r="D251" s="20">
        <v>119</v>
      </c>
      <c r="E251" s="37">
        <f>704.2+3.4</f>
        <v>707.6</v>
      </c>
    </row>
    <row r="252" spans="1:6" ht="37.5" x14ac:dyDescent="0.3">
      <c r="A252" s="22" t="s">
        <v>26</v>
      </c>
      <c r="B252" s="19" t="s">
        <v>173</v>
      </c>
      <c r="C252" s="19" t="s">
        <v>175</v>
      </c>
      <c r="D252" s="20">
        <v>200</v>
      </c>
      <c r="E252" s="37">
        <f>E253</f>
        <v>48.9</v>
      </c>
    </row>
    <row r="253" spans="1:6" ht="37.5" x14ac:dyDescent="0.3">
      <c r="A253" s="22" t="s">
        <v>27</v>
      </c>
      <c r="B253" s="19" t="s">
        <v>173</v>
      </c>
      <c r="C253" s="19" t="s">
        <v>175</v>
      </c>
      <c r="D253" s="20">
        <v>240</v>
      </c>
      <c r="E253" s="37">
        <f>E254</f>
        <v>48.9</v>
      </c>
    </row>
    <row r="254" spans="1:6" ht="18.75" x14ac:dyDescent="0.3">
      <c r="A254" s="22" t="s">
        <v>28</v>
      </c>
      <c r="B254" s="19" t="s">
        <v>173</v>
      </c>
      <c r="C254" s="19" t="s">
        <v>175</v>
      </c>
      <c r="D254" s="20">
        <v>244</v>
      </c>
      <c r="E254" s="37">
        <f>63.5-14.6</f>
        <v>48.9</v>
      </c>
    </row>
    <row r="255" spans="1:6" ht="18.75" x14ac:dyDescent="0.3">
      <c r="A255" s="38" t="s">
        <v>30</v>
      </c>
      <c r="B255" s="19" t="s">
        <v>173</v>
      </c>
      <c r="C255" s="19" t="s">
        <v>175</v>
      </c>
      <c r="D255" s="20">
        <v>800</v>
      </c>
      <c r="E255" s="37">
        <f>E256</f>
        <v>2</v>
      </c>
    </row>
    <row r="256" spans="1:6" ht="18.75" x14ac:dyDescent="0.3">
      <c r="A256" s="38" t="s">
        <v>31</v>
      </c>
      <c r="B256" s="19" t="s">
        <v>173</v>
      </c>
      <c r="C256" s="19" t="s">
        <v>175</v>
      </c>
      <c r="D256" s="20">
        <v>850</v>
      </c>
      <c r="E256" s="37">
        <f>E257+E258+E259</f>
        <v>2</v>
      </c>
    </row>
    <row r="257" spans="1:6" ht="18.75" x14ac:dyDescent="0.3">
      <c r="A257" s="38" t="s">
        <v>32</v>
      </c>
      <c r="B257" s="19" t="s">
        <v>173</v>
      </c>
      <c r="C257" s="19" t="s">
        <v>175</v>
      </c>
      <c r="D257" s="20">
        <v>851</v>
      </c>
      <c r="E257" s="37">
        <v>0</v>
      </c>
    </row>
    <row r="258" spans="1:6" ht="18.75" x14ac:dyDescent="0.3">
      <c r="A258" s="38" t="s">
        <v>33</v>
      </c>
      <c r="B258" s="19" t="s">
        <v>173</v>
      </c>
      <c r="C258" s="19" t="s">
        <v>175</v>
      </c>
      <c r="D258" s="20">
        <v>852</v>
      </c>
      <c r="E258" s="37">
        <v>0</v>
      </c>
    </row>
    <row r="259" spans="1:6" ht="18.75" x14ac:dyDescent="0.3">
      <c r="A259" s="38" t="s">
        <v>34</v>
      </c>
      <c r="B259" s="19" t="s">
        <v>173</v>
      </c>
      <c r="C259" s="19" t="s">
        <v>175</v>
      </c>
      <c r="D259" s="20">
        <v>853</v>
      </c>
      <c r="E259" s="37">
        <v>2</v>
      </c>
    </row>
    <row r="260" spans="1:6" ht="101.25" x14ac:dyDescent="0.3">
      <c r="A260" s="110" t="s">
        <v>177</v>
      </c>
      <c r="B260" s="19"/>
      <c r="C260" s="19"/>
      <c r="D260" s="20"/>
      <c r="E260" s="47">
        <f>E261</f>
        <v>6000</v>
      </c>
    </row>
    <row r="261" spans="1:6" ht="18.75" x14ac:dyDescent="0.3">
      <c r="A261" s="41" t="s">
        <v>178</v>
      </c>
      <c r="B261" s="17" t="s">
        <v>179</v>
      </c>
      <c r="C261" s="17"/>
      <c r="D261" s="49"/>
      <c r="E261" s="7">
        <f>E262</f>
        <v>6000</v>
      </c>
    </row>
    <row r="262" spans="1:6" ht="37.5" x14ac:dyDescent="0.3">
      <c r="A262" s="36" t="s">
        <v>180</v>
      </c>
      <c r="B262" s="17" t="s">
        <v>179</v>
      </c>
      <c r="C262" s="19" t="s">
        <v>181</v>
      </c>
      <c r="D262" s="49"/>
      <c r="E262" s="7">
        <f>E267+E263</f>
        <v>6000</v>
      </c>
    </row>
    <row r="263" spans="1:6" ht="75" x14ac:dyDescent="0.3">
      <c r="A263" s="33" t="s">
        <v>15</v>
      </c>
      <c r="B263" s="19" t="s">
        <v>179</v>
      </c>
      <c r="C263" s="19" t="s">
        <v>181</v>
      </c>
      <c r="D263" s="20">
        <v>100</v>
      </c>
      <c r="E263" s="21">
        <f>E264</f>
        <v>677.7</v>
      </c>
    </row>
    <row r="264" spans="1:6" ht="37.5" x14ac:dyDescent="0.3">
      <c r="A264" s="22" t="s">
        <v>16</v>
      </c>
      <c r="B264" s="19" t="s">
        <v>179</v>
      </c>
      <c r="C264" s="19" t="s">
        <v>181</v>
      </c>
      <c r="D264" s="20">
        <v>120</v>
      </c>
      <c r="E264" s="21">
        <f>E265+E266</f>
        <v>677.7</v>
      </c>
    </row>
    <row r="265" spans="1:6" ht="18.75" x14ac:dyDescent="0.3">
      <c r="A265" s="23" t="s">
        <v>17</v>
      </c>
      <c r="B265" s="19" t="s">
        <v>179</v>
      </c>
      <c r="C265" s="19" t="s">
        <v>181</v>
      </c>
      <c r="D265" s="20">
        <v>121</v>
      </c>
      <c r="E265" s="21">
        <v>520.5</v>
      </c>
    </row>
    <row r="266" spans="1:6" ht="56.25" x14ac:dyDescent="0.3">
      <c r="A266" s="22" t="s">
        <v>18</v>
      </c>
      <c r="B266" s="19" t="s">
        <v>43</v>
      </c>
      <c r="C266" s="19" t="s">
        <v>181</v>
      </c>
      <c r="D266" s="20">
        <v>129</v>
      </c>
      <c r="E266" s="21">
        <v>157.19999999999999</v>
      </c>
    </row>
    <row r="267" spans="1:6" ht="37.5" x14ac:dyDescent="0.3">
      <c r="A267" s="22" t="s">
        <v>26</v>
      </c>
      <c r="B267" s="19" t="s">
        <v>179</v>
      </c>
      <c r="C267" s="19" t="s">
        <v>181</v>
      </c>
      <c r="D267" s="20">
        <v>200</v>
      </c>
      <c r="E267" s="21">
        <f>E268</f>
        <v>5322.3</v>
      </c>
    </row>
    <row r="268" spans="1:6" ht="37.5" x14ac:dyDescent="0.3">
      <c r="A268" s="22" t="s">
        <v>27</v>
      </c>
      <c r="B268" s="19" t="s">
        <v>179</v>
      </c>
      <c r="C268" s="19" t="s">
        <v>181</v>
      </c>
      <c r="D268" s="20">
        <v>240</v>
      </c>
      <c r="E268" s="21">
        <v>5322.3</v>
      </c>
    </row>
    <row r="269" spans="1:6" ht="18.75" x14ac:dyDescent="0.3">
      <c r="A269" s="111" t="s">
        <v>182</v>
      </c>
      <c r="B269" s="112"/>
      <c r="C269" s="112"/>
      <c r="D269" s="113"/>
      <c r="E269" s="114">
        <f>E10+E42+E260</f>
        <v>107092.70000000001</v>
      </c>
      <c r="F269" s="15"/>
    </row>
    <row r="270" spans="1:6" hidden="1" x14ac:dyDescent="0.2">
      <c r="A270" s="115"/>
      <c r="B270" s="116"/>
      <c r="C270" s="116"/>
      <c r="D270" s="117"/>
      <c r="E270" s="118"/>
    </row>
    <row r="271" spans="1:6" ht="20.25" hidden="1" x14ac:dyDescent="0.3">
      <c r="A271" s="119" t="s">
        <v>183</v>
      </c>
      <c r="B271" s="120"/>
      <c r="C271" s="121"/>
      <c r="D271" s="122"/>
      <c r="E271" s="123">
        <v>93505</v>
      </c>
    </row>
    <row r="272" spans="1:6" ht="20.25" hidden="1" x14ac:dyDescent="0.3">
      <c r="A272" s="119" t="s">
        <v>184</v>
      </c>
      <c r="B272" s="124"/>
      <c r="C272" s="124"/>
      <c r="D272" s="125"/>
      <c r="E272" s="126">
        <f>E271-E269</f>
        <v>-13587.700000000012</v>
      </c>
    </row>
    <row r="273" spans="1:6" hidden="1" x14ac:dyDescent="0.2">
      <c r="A273" s="125"/>
      <c r="B273" s="124"/>
      <c r="C273" s="124"/>
      <c r="D273" s="125" t="s">
        <v>185</v>
      </c>
      <c r="E273" s="127">
        <v>93518.8</v>
      </c>
      <c r="F273" s="48" t="e">
        <f>E269-#REF!</f>
        <v>#REF!</v>
      </c>
    </row>
    <row r="274" spans="1:6" hidden="1" x14ac:dyDescent="0.2">
      <c r="A274" s="125"/>
      <c r="B274" s="124"/>
      <c r="C274" s="124"/>
      <c r="D274" s="125"/>
      <c r="E274" s="48">
        <f>E269-E273</f>
        <v>13573.900000000009</v>
      </c>
    </row>
    <row r="275" spans="1:6" x14ac:dyDescent="0.2">
      <c r="A275" s="128"/>
      <c r="B275" s="124"/>
      <c r="C275" s="124"/>
      <c r="D275" s="125"/>
    </row>
    <row r="276" spans="1:6" x14ac:dyDescent="0.2">
      <c r="A276" s="128"/>
      <c r="B276" s="124"/>
      <c r="C276" s="124"/>
      <c r="D276" s="125"/>
    </row>
    <row r="277" spans="1:6" x14ac:dyDescent="0.2">
      <c r="A277" s="125"/>
      <c r="B277" s="124"/>
      <c r="C277" s="124"/>
      <c r="D277" s="125"/>
    </row>
    <row r="278" spans="1:6" x14ac:dyDescent="0.2">
      <c r="A278" s="125"/>
      <c r="B278" s="124"/>
      <c r="C278" s="124"/>
      <c r="D278" s="125"/>
    </row>
    <row r="279" spans="1:6" x14ac:dyDescent="0.2">
      <c r="A279" s="122"/>
      <c r="B279" s="129"/>
      <c r="C279" s="130"/>
      <c r="D279" s="122"/>
    </row>
    <row r="280" spans="1:6" x14ac:dyDescent="0.2">
      <c r="A280" s="125"/>
      <c r="B280" s="131"/>
      <c r="C280" s="124"/>
      <c r="D280" s="125"/>
    </row>
    <row r="281" spans="1:6" x14ac:dyDescent="0.2">
      <c r="A281" s="122"/>
      <c r="B281" s="130"/>
      <c r="C281" s="130"/>
      <c r="D281" s="122"/>
    </row>
    <row r="282" spans="1:6" x14ac:dyDescent="0.2">
      <c r="A282" s="125"/>
      <c r="B282" s="124"/>
      <c r="C282" s="124"/>
      <c r="D282" s="125"/>
    </row>
    <row r="283" spans="1:6" x14ac:dyDescent="0.2">
      <c r="A283" s="125"/>
      <c r="B283" s="124"/>
      <c r="C283" s="124"/>
      <c r="D283" s="125"/>
    </row>
    <row r="284" spans="1:6" x14ac:dyDescent="0.2">
      <c r="A284" s="125"/>
      <c r="B284" s="124"/>
      <c r="C284" s="124"/>
      <c r="D284" s="125"/>
    </row>
    <row r="285" spans="1:6" x14ac:dyDescent="0.2">
      <c r="A285" s="125"/>
      <c r="B285" s="124"/>
      <c r="C285" s="124"/>
      <c r="D285" s="125"/>
    </row>
    <row r="286" spans="1:6" x14ac:dyDescent="0.2">
      <c r="A286" s="125"/>
      <c r="B286" s="124"/>
      <c r="C286" s="124"/>
      <c r="D286" s="125"/>
    </row>
    <row r="287" spans="1:6" x14ac:dyDescent="0.2">
      <c r="A287" s="125"/>
      <c r="B287" s="124"/>
      <c r="C287" s="124"/>
      <c r="D287" s="125"/>
    </row>
    <row r="288" spans="1:6" x14ac:dyDescent="0.2">
      <c r="A288" s="125"/>
      <c r="B288" s="124"/>
      <c r="C288" s="124"/>
      <c r="D288" s="125"/>
    </row>
    <row r="289" spans="1:4" x14ac:dyDescent="0.2">
      <c r="A289" s="125"/>
      <c r="B289" s="124"/>
      <c r="C289" s="124"/>
      <c r="D289" s="125"/>
    </row>
    <row r="290" spans="1:4" x14ac:dyDescent="0.2">
      <c r="A290" s="125"/>
      <c r="B290" s="124"/>
      <c r="C290" s="124"/>
      <c r="D290" s="125"/>
    </row>
    <row r="291" spans="1:4" x14ac:dyDescent="0.2">
      <c r="A291" s="125"/>
      <c r="B291" s="124"/>
      <c r="C291" s="124"/>
      <c r="D291" s="125"/>
    </row>
    <row r="292" spans="1:4" x14ac:dyDescent="0.2">
      <c r="A292" s="125"/>
      <c r="B292" s="124"/>
      <c r="C292" s="124"/>
      <c r="D292" s="125"/>
    </row>
    <row r="293" spans="1:4" x14ac:dyDescent="0.2">
      <c r="A293" s="125"/>
      <c r="B293" s="124"/>
      <c r="C293" s="124"/>
      <c r="D293" s="125"/>
    </row>
    <row r="294" spans="1:4" x14ac:dyDescent="0.2">
      <c r="A294" s="122"/>
      <c r="B294" s="129"/>
      <c r="C294" s="130"/>
      <c r="D294" s="122"/>
    </row>
    <row r="295" spans="1:4" x14ac:dyDescent="0.2">
      <c r="A295" s="125"/>
      <c r="B295" s="131"/>
      <c r="C295" s="124"/>
      <c r="D295" s="125"/>
    </row>
    <row r="296" spans="1:4" x14ac:dyDescent="0.2">
      <c r="A296" s="125"/>
      <c r="B296" s="131"/>
      <c r="C296" s="124"/>
      <c r="D296" s="125"/>
    </row>
    <row r="297" spans="1:4" x14ac:dyDescent="0.2">
      <c r="A297" s="125"/>
      <c r="B297" s="131"/>
      <c r="C297" s="124"/>
      <c r="D297" s="125"/>
    </row>
    <row r="298" spans="1:4" x14ac:dyDescent="0.2">
      <c r="A298" s="125"/>
      <c r="B298" s="131"/>
      <c r="C298" s="124"/>
      <c r="D298" s="125"/>
    </row>
    <row r="299" spans="1:4" x14ac:dyDescent="0.2">
      <c r="A299" s="122"/>
      <c r="B299" s="129"/>
      <c r="C299" s="122"/>
      <c r="D299" s="122"/>
    </row>
    <row r="300" spans="1:4" x14ac:dyDescent="0.2">
      <c r="A300" s="122"/>
      <c r="B300" s="129"/>
      <c r="C300" s="122"/>
      <c r="D300" s="122"/>
    </row>
    <row r="301" spans="1:4" x14ac:dyDescent="0.2">
      <c r="A301" s="125"/>
      <c r="B301" s="131"/>
      <c r="C301" s="125"/>
      <c r="D301" s="125"/>
    </row>
    <row r="302" spans="1:4" x14ac:dyDescent="0.2">
      <c r="A302" s="125"/>
      <c r="B302" s="131"/>
      <c r="C302" s="124"/>
      <c r="D302" s="125"/>
    </row>
    <row r="303" spans="1:4" x14ac:dyDescent="0.2">
      <c r="A303" s="125"/>
      <c r="B303" s="131"/>
      <c r="C303" s="124"/>
      <c r="D303" s="125"/>
    </row>
    <row r="304" spans="1:4" x14ac:dyDescent="0.2">
      <c r="A304" s="125"/>
      <c r="B304" s="131"/>
      <c r="C304" s="124"/>
      <c r="D304" s="125"/>
    </row>
    <row r="305" spans="1:4" x14ac:dyDescent="0.2">
      <c r="A305" s="125"/>
      <c r="B305" s="131"/>
      <c r="C305" s="124"/>
      <c r="D305" s="125"/>
    </row>
    <row r="306" spans="1:4" x14ac:dyDescent="0.2">
      <c r="A306" s="122"/>
      <c r="B306" s="129"/>
      <c r="C306" s="130"/>
      <c r="D306" s="122"/>
    </row>
    <row r="307" spans="1:4" x14ac:dyDescent="0.2">
      <c r="A307" s="125"/>
      <c r="B307" s="131"/>
      <c r="C307" s="124"/>
      <c r="D307" s="125"/>
    </row>
    <row r="308" spans="1:4" x14ac:dyDescent="0.2">
      <c r="A308" s="125"/>
      <c r="B308" s="131"/>
      <c r="C308" s="124"/>
      <c r="D308" s="125"/>
    </row>
    <row r="309" spans="1:4" x14ac:dyDescent="0.2">
      <c r="A309" s="125"/>
      <c r="B309" s="131"/>
      <c r="C309" s="124"/>
      <c r="D309" s="125"/>
    </row>
    <row r="310" spans="1:4" x14ac:dyDescent="0.2">
      <c r="A310" s="125"/>
      <c r="B310" s="131"/>
      <c r="C310" s="124"/>
      <c r="D310" s="125"/>
    </row>
    <row r="311" spans="1:4" x14ac:dyDescent="0.2">
      <c r="A311" s="125"/>
      <c r="B311" s="131"/>
      <c r="C311" s="124"/>
      <c r="D311" s="125"/>
    </row>
    <row r="312" spans="1:4" x14ac:dyDescent="0.2">
      <c r="A312" s="125"/>
      <c r="B312" s="131"/>
      <c r="C312" s="124"/>
      <c r="D312" s="125"/>
    </row>
    <row r="313" spans="1:4" x14ac:dyDescent="0.2">
      <c r="A313" s="125"/>
      <c r="B313" s="131"/>
      <c r="C313" s="124"/>
      <c r="D313" s="125"/>
    </row>
    <row r="314" spans="1:4" x14ac:dyDescent="0.2">
      <c r="A314" s="125"/>
      <c r="B314" s="131"/>
      <c r="C314" s="124"/>
      <c r="D314" s="125"/>
    </row>
    <row r="315" spans="1:4" x14ac:dyDescent="0.2">
      <c r="A315" s="122"/>
      <c r="B315" s="131"/>
      <c r="C315" s="124"/>
      <c r="D315" s="132"/>
    </row>
  </sheetData>
  <autoFilter ref="A9:J269" xr:uid="{A43DBFB1-5798-4A3D-A4FE-B1EC18B3BEA4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7" fitToHeight="0" orientation="portrait" r:id="rId1"/>
  <headerFooter alignWithMargins="0"/>
  <rowBreaks count="3" manualBreakCount="3">
    <brk id="155" max="4" man="1"/>
    <brk id="231" max="5" man="1"/>
    <brk id="2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2021 27.07.2021</vt:lpstr>
      <vt:lpstr>'СВОД.БР 2021 27.07.2021'!Область_печати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2021-08-25T09:33:52Z</cp:lastPrinted>
  <dcterms:created xsi:type="dcterms:W3CDTF">2021-07-27T12:10:53Z</dcterms:created>
  <dcterms:modified xsi:type="dcterms:W3CDTF">2021-08-25T09:35:33Z</dcterms:modified>
</cp:coreProperties>
</file>