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Доходы" sheetId="1" r:id="rId1"/>
    <sheet name="Прилож 4 ведомств" sheetId="2" r:id="rId2"/>
    <sheet name="Прилож 2 функц" sheetId="3" r:id="rId3"/>
    <sheet name="Прилож 3 Сокращ функц  " sheetId="4" r:id="rId4"/>
    <sheet name="Лист1" sheetId="5" r:id="rId5"/>
  </sheets>
  <definedNames>
    <definedName name="_xlnm.Print_Area" localSheetId="0">'Доходы'!$A$1:$G$66</definedName>
    <definedName name="_xlnm.Print_Area" localSheetId="2">'Прилож 2 функц'!$A$1:$E$182</definedName>
    <definedName name="_xlnm.Print_Area" localSheetId="3">'Прилож 3 Сокращ функц  '!$A$1:$E$138</definedName>
    <definedName name="_xlnm.Print_Area" localSheetId="1">'Прилож 4 ведомств'!$A$1:$E$183</definedName>
    <definedName name="OLE_LINK1" localSheetId="0">'Доходы'!$C$61</definedName>
  </definedNames>
  <calcPr fullCalcOnLoad="1"/>
</workbook>
</file>

<file path=xl/sharedStrings.xml><?xml version="1.0" encoding="utf-8"?>
<sst xmlns="http://schemas.openxmlformats.org/spreadsheetml/2006/main" count="1472" uniqueCount="321">
  <si>
    <t>ПРОЕКТ</t>
  </si>
  <si>
    <t xml:space="preserve">Приложение 1 к решению муниципального совета МО Автово от_____________ 2016 года №_____ </t>
  </si>
  <si>
    <t>"О бюджете муниципального образования муниципальный округ Автово на 2017 год"</t>
  </si>
  <si>
    <t>Глава МО Автово__________________</t>
  </si>
  <si>
    <t>Г.Б.Трусканов</t>
  </si>
  <si>
    <t>ДОХОДЫ БЮДЖЕТА МУНИЦИПАЛЬНОГО ОБРАЗОВАНИЯ МУНИЦИПАЛЬНЫЙ ОКРУГ АВТОВО НА 2017 ГОД</t>
  </si>
  <si>
    <t>Код адмнистратора</t>
  </si>
  <si>
    <t xml:space="preserve">Код </t>
  </si>
  <si>
    <t>Наименование источника доходов</t>
  </si>
  <si>
    <t>Сумма (тыс.руб.)</t>
  </si>
  <si>
    <t>1 квартал</t>
  </si>
  <si>
    <t>2 квартал</t>
  </si>
  <si>
    <t>3 квартал</t>
  </si>
  <si>
    <t>4 квартал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</si>
  <si>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</si>
  <si>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</si>
  <si>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</si>
  <si>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</si>
  <si>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</si>
  <si>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</si>
  <si>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</si>
  <si>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</si>
  <si>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</si>
  <si>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</si>
  <si>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 xml:space="preserve"> 1 05 01011 01 0000 110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</si>
  <si>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</si>
  <si>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</si>
  <si>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</si>
  <si>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</si>
  <si>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</si>
  <si>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</si>
  <si>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</si>
  <si>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</si>
  <si>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</si>
  <si>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</si>
  <si>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</si>
  <si>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</si>
  <si>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</si>
  <si>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</si>
  <si>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</si>
  <si>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1 05 04000  02 0000 110</t>
  </si>
  <si>
    <t>Налог, взимаемый в связи  с  применением    патентной системы налогообложения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</si>
  <si>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</si>
  <si>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</si>
  <si>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</si>
  <si>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</si>
  <si>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</si>
  <si>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</si>
  <si>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1 06 01010 03 0000 110</t>
  </si>
  <si>
    <t xml:space="preserve">Налог на имущество физических лиц, взимаемый по ставкам, применяемым к объектам налогообложения, расположенным  в границах внутригородских муниципальных образований городов федерального значения </t>
  </si>
  <si>
    <t xml:space="preserve"> 1 09 00000 00 0000 000</t>
  </si>
  <si>
    <t>ЗАДОЛЖЕННОСТЬ И ПЕРЕРАСЧЕТЫ ПО ОТМЕНЕННЫМ  НАЛОГАМ, СБОРАМ И ИНЫМ  ОБЯЗАТЕЛЬНЫМ ПЛАТЕЖАМ</t>
  </si>
  <si>
    <t>1 09  04000 00 0000 110</t>
  </si>
  <si>
    <t>Налоги на имущество</t>
  </si>
  <si>
    <t xml:space="preserve"> 1 09 04040 01 0000 110</t>
  </si>
  <si>
    <t xml:space="preserve">Налог с имущества, переходящего в порядке наследования или дарения  </t>
  </si>
  <si>
    <t>1 13 00000 00 0000 000</t>
  </si>
  <si>
    <t>ДОХОДЫ ОТ ОКАЗАНИЯ ПЛАТНЫХ УСЛУГ (РАБОТ) И КОМПЕНСАЦИИ ЗАТРАТ ГОСУДАРСТВА</t>
  </si>
  <si>
    <t xml:space="preserve"> 1 13 02000 00 0000 130 </t>
  </si>
  <si>
    <t>Доходы от компенсации затрат государства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</si>
  <si>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</si>
  <si>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</si>
  <si>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</si>
  <si>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</si>
  <si>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</si>
  <si>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</si>
  <si>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</si>
  <si>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</si>
  <si>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</si>
  <si>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</si>
  <si>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</si>
  <si>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</si>
  <si>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</si>
  <si>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</si>
  <si>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 xml:space="preserve"> 1 16 90000 00 0000 140</t>
  </si>
  <si>
    <t>Прочие поступления от денежных взысканий (штрафов) и иных сумм в возмещение ущерба</t>
  </si>
  <si>
    <t>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</si>
  <si>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</si>
  <si>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806</t>
  </si>
  <si>
    <t>1 16 90030 03 0100 140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</si>
  <si>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</si>
  <si>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807</t>
  </si>
  <si>
    <t>824</t>
  </si>
  <si>
    <t>850</t>
  </si>
  <si>
    <t>Штрафы за адмистративные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</si>
  <si>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1 16 90030 03 0200 140</t>
  </si>
  <si>
    <t>Штрафы за адмистративные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</si>
  <si>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1 17 00000 00 0000 000</t>
  </si>
  <si>
    <t>ПРОЧИЕ НЕНАЛОГОВЫЕ ДОХОДЫ</t>
  </si>
  <si>
    <t>1 17 01000 00 0000 180</t>
  </si>
  <si>
    <t>Невыясненные поступления</t>
  </si>
  <si>
    <t>928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</si>
  <si>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</si>
  <si>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</si>
  <si>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</si>
  <si>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</si>
  <si>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</si>
  <si>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</si>
  <si>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1 17 05030 03 0100 180</t>
  </si>
  <si>
    <t>Возврат средств  полученных и не использованных учреждениями и организациями в прошлые годы</t>
  </si>
  <si>
    <t>1 17 05030 03 0200 180</t>
  </si>
  <si>
    <t>Другие виды прочих неналоговых доходов бюджетов внутригородских муниципальных образований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</si>
  <si>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</si>
  <si>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</si>
  <si>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</si>
  <si>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</si>
  <si>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</si>
  <si>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</si>
  <si>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</si>
  <si>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</si>
  <si>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2 02 03 024 03 0000 151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</si>
  <si>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</si>
  <si>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</si>
  <si>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</si>
  <si>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</si>
  <si>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</si>
  <si>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</si>
  <si>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</si>
  <si>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</si>
  <si>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</si>
  <si>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</si>
  <si>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</si>
  <si>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</si>
  <si>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</si>
  <si>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</si>
  <si>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 xml:space="preserve">Приложение 4 к решению муниципального совета МО Автово от_____________ 2016 года №_____ </t>
  </si>
  <si>
    <t>Глава МО Автово__________________Г.Б.Трусканов</t>
  </si>
  <si>
    <t xml:space="preserve">                                                                                                           </t>
  </si>
  <si>
    <t xml:space="preserve">Ведомственная структура расходов бюджета муниципального </t>
  </si>
  <si>
    <t>образования муниципальный округ Автово на 2017 год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</si>
  <si>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928), Избирательная комиссия МО МО Автово (код 941)</t>
  </si>
  <si>
    <t xml:space="preserve">                Наименование </t>
  </si>
  <si>
    <t>Код раздела, подраздела</t>
  </si>
  <si>
    <t>Код целевой статьи</t>
  </si>
  <si>
    <t>Код группы,подгруппы вида расходов</t>
  </si>
  <si>
    <t>Муниципальный совет муниципального образования муниципальный округ Автово (код главного распорядителя бюджетных средств 964)</t>
  </si>
  <si>
    <t>Общегосударственные вопросы</t>
  </si>
  <si>
    <t>0100</t>
  </si>
  <si>
    <t xml:space="preserve">Функционирование высшего должностного лица субъекта Российской Федерации и муниципального образования  </t>
  </si>
  <si>
    <t>0102</t>
  </si>
  <si>
    <t xml:space="preserve">Глава муниципального образования         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</si>
  <si>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</si>
  <si>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</si>
  <si>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</si>
  <si>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</si>
  <si>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0103</t>
  </si>
  <si>
    <t>Компенсация депутатам, осуществляющим свои полномочия на непостоянной основе</t>
  </si>
  <si>
    <t>00203 00022</t>
  </si>
  <si>
    <t xml:space="preserve">Аппарат представительного органа муниципального образования </t>
  </si>
  <si>
    <t>00204 00021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</si>
  <si>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</si>
  <si>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</si>
  <si>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</si>
  <si>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 </t>
  </si>
  <si>
    <t>Местная администрация муниципального образования муниципальный округ Автово (код главного распорядителя бюджетных средств 928)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</si>
  <si>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</si>
  <si>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</si>
  <si>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0104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</si>
  <si>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</si>
  <si>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</si>
  <si>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</si>
  <si>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</si>
  <si>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</si>
  <si>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</si>
  <si>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</si>
  <si>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</si>
  <si>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</si>
  <si>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</si>
  <si>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 администрации</t>
  </si>
  <si>
    <t>07001 00061</t>
  </si>
  <si>
    <t>Резервные средства</t>
  </si>
  <si>
    <t>ДРУГИЕ ОБЩЕГОСУДАРСТВЕННЫЕ ВОПРОСЫ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</si>
  <si>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</si>
  <si>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</si>
  <si>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09205 00441</t>
  </si>
  <si>
    <t>Уплата прочих налогов, сборов и иных платежей</t>
  </si>
  <si>
    <t>Участие в реализации мер по профилактике дорожно-транспортного травматизма на территории муниципального образования</t>
  </si>
  <si>
    <t>79501 00491</t>
  </si>
  <si>
    <t>Участие в деятельности по профилактике правонарушений  в  Санкт-Петербурге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</si>
  <si>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</si>
  <si>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</si>
  <si>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</si>
  <si>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минимизация и (или) ликвидации последствий проявления терроризма и экстремизма на территории муниципального образования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</si>
  <si>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</si>
  <si>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</si>
  <si>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</si>
  <si>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</si>
  <si>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 xml:space="preserve">НАЦИОНАЛЬНАЯ БЕЗОПАСНОСТЬ И ПРАВООХРАНИТЕЛЬНАЯ ДЕЯТЕЛЬНОСТЬ      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</si>
  <si>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</si>
  <si>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</si>
  <si>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</si>
  <si>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</si>
  <si>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21903 00091 </t>
  </si>
  <si>
    <t>21903 00091</t>
  </si>
  <si>
    <t>НАЦИОНАЛЬНАЯ ЭКОНОМИКА</t>
  </si>
  <si>
    <t>0400</t>
  </si>
  <si>
    <t>Общеэкономические вопросы</t>
  </si>
  <si>
    <t>0401</t>
  </si>
  <si>
    <t>Выполнение функций муниципальным казенным учреждением "Автовский Центр благоустройства и социального развития"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</si>
  <si>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</si>
  <si>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51002 00101</t>
  </si>
  <si>
    <t>Расходы на выплаты персоналу казенных учреждений</t>
  </si>
  <si>
    <t xml:space="preserve">ЖИЛИЩНО-КОММУНАЛЬНОЕ ХОЗЯЙСТВО      </t>
  </si>
  <si>
    <t>0500</t>
  </si>
  <si>
    <t xml:space="preserve">Благоустройство  </t>
  </si>
  <si>
    <t>0503</t>
  </si>
  <si>
    <t xml:space="preserve">Текущий ремонт придомовых территорий и дворовых территорий, включая проезды и въезды, пешеходные дорожки </t>
  </si>
  <si>
    <t>60001 01131</t>
  </si>
  <si>
    <t>Закупка товаров, работ и услуг для государственных (муниципальных) нужд</t>
  </si>
  <si>
    <t xml:space="preserve">Установка, содержание и ремонт ограждений газонов </t>
  </si>
  <si>
    <t>60001 03133</t>
  </si>
  <si>
    <t>Установка и содержание малых архитектурных форм, уличной мебели и хозяйственно-бытового оборудования необходимого для благоустройства территории муниципального образования</t>
  </si>
  <si>
    <t>60001 04134</t>
  </si>
  <si>
    <t>Благоустройство территории муниципального образования, связанное с обеспечением санитарного благополучия  населения</t>
  </si>
  <si>
    <t>Оборудование контейнерных площадок на дворовых территориях</t>
  </si>
  <si>
    <t>60002 04142</t>
  </si>
  <si>
    <t>Озеленение территорий зеленых насаждений внутриквартального озеленения, в том числе организации работ по компенсационному озеленению, содержанию территорий зеленых насаждений внутриквартального озеленения, ремонту расположенных на них объектов зеленых насаждений, защите зеленых насаждений на указанных территориях</t>
  </si>
  <si>
    <t>60003 01151</t>
  </si>
  <si>
    <t>Проведение санитарных рубок, удаление аварийных, больных деревьев и кустарников в отношении зеленых   насаждений внутриквартального озеленения</t>
  </si>
  <si>
    <t>60003 04152</t>
  </si>
  <si>
    <t xml:space="preserve">Создание зон отдыха, в том числе обустройство, содержание и уборка территорий детских площадок </t>
  </si>
  <si>
    <t>60004 01161</t>
  </si>
  <si>
    <t>Устройство искусственных неровностей на проездах и въездах на придомовых территориях и дворовых территориях</t>
  </si>
  <si>
    <t xml:space="preserve">60005 00501 </t>
  </si>
  <si>
    <t>Другие вопросы в области жилищно-коммунального хозяйства</t>
  </si>
  <si>
    <t>0505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</si>
  <si>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</si>
  <si>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00299 01461</t>
  </si>
  <si>
    <t xml:space="preserve">ОБРАЗОВАНИЕ         </t>
  </si>
  <si>
    <t>0700</t>
  </si>
  <si>
    <t xml:space="preserve">Молодежная политика </t>
  </si>
  <si>
    <t>0707</t>
  </si>
  <si>
    <t>Выполнение функций муниципальным казенным учреждением "Физкультурно-спортивный клуб "Автово"</t>
  </si>
  <si>
    <t>Организация и проведение досуговых мероприятий для жителей муниципального образования</t>
  </si>
  <si>
    <t>43102 00561</t>
  </si>
  <si>
    <t>0707.</t>
  </si>
  <si>
    <t>.43102 00561</t>
  </si>
  <si>
    <t xml:space="preserve">КУЛЬТУРА, КИНЕМАТОГРАФИЯ           </t>
  </si>
  <si>
    <t>0801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</si>
  <si>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</si>
  <si>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</si>
  <si>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44001 00201</t>
  </si>
  <si>
    <t xml:space="preserve">СОЦИАЛЬНАЯ ПОЛИТИКА             </t>
  </si>
  <si>
    <t>1000</t>
  </si>
  <si>
    <t xml:space="preserve">Социальное обеспечение населения </t>
  </si>
  <si>
    <t>1003</t>
  </si>
  <si>
    <t>Расходы по назначению, выплате, перерасчету ежемесячной доплаты за стаж работы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</si>
  <si>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50501 00231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</si>
  <si>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</si>
  <si>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</si>
  <si>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Охрана семьи и детства </t>
  </si>
  <si>
    <t>1004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</si>
  <si>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</si>
  <si>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</si>
  <si>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Пособия, компенсации, меры социальной поддержки по 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</si>
  <si>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</si>
  <si>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</si>
  <si>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 xml:space="preserve">Приобретение товаров, работ, услуг в пользу граждан в целях их социального обеспечения  </t>
  </si>
  <si>
    <t xml:space="preserve">ФИЗИЧЕСКАЯ КУЛЬТУРА И СПОРТ          </t>
  </si>
  <si>
    <t>1100</t>
  </si>
  <si>
    <t>Физическая культура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</si>
  <si>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</si>
  <si>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</si>
  <si>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</si>
  <si>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</si>
  <si>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</si>
  <si>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Другие вопросы в области физической культуры и спорта </t>
  </si>
  <si>
    <t>1105</t>
  </si>
  <si>
    <t xml:space="preserve">СРЕДСТВА МАССОВОЙ ИНФОРМАЦИИ              </t>
  </si>
  <si>
    <t>1200</t>
  </si>
  <si>
    <t>Периодическая печать и издательства</t>
  </si>
  <si>
    <t>1202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</si>
  <si>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 информации</t>
  </si>
  <si>
    <t>45703 00252</t>
  </si>
  <si>
    <t xml:space="preserve">Другие вопросы в области средств массовой информации </t>
  </si>
  <si>
    <t>1204</t>
  </si>
  <si>
    <t>Содержание и обеспечение деятельности муниципального (казенного) учреждения "Редакция газеты "Автовские ведомости"</t>
  </si>
  <si>
    <t>45702 00251</t>
  </si>
  <si>
    <t>Периодические издания, учрежденные исполнительными органами местного самоуправления</t>
  </si>
  <si>
    <t xml:space="preserve"> ИТОГО</t>
  </si>
  <si>
    <t>доходы</t>
  </si>
  <si>
    <t>разница</t>
  </si>
  <si>
    <t xml:space="preserve">Приложение 2 к решению муниципального совета МО Автово от_____________ 2016 года №_____ </t>
  </si>
  <si>
    <t xml:space="preserve">                                                                                                                  </t>
  </si>
  <si>
    <t xml:space="preserve">Распределение бюджетных ассигнований бюджета муниципального </t>
  </si>
  <si>
    <t>образования муниципальный округ Автово на 2017 год по разделам, подразделам, целевым статьям, группам и подгруппам видов расходов</t>
  </si>
  <si>
    <t xml:space="preserve">Код вида расходов (группа, подгруппа)
</t>
  </si>
  <si>
    <t>Сумма (тыс. руб)</t>
  </si>
  <si>
    <t>01</t>
  </si>
  <si>
    <t>02</t>
  </si>
  <si>
    <t>Функционирование законодательных (представительных) органов государственной власти и представительных</t>
  </si>
  <si>
    <t>03</t>
  </si>
  <si>
    <t>04</t>
  </si>
  <si>
    <t xml:space="preserve">Резервные фонды       </t>
  </si>
  <si>
    <t>11</t>
  </si>
  <si>
    <t>Резервный фонд местной администрации</t>
  </si>
  <si>
    <t xml:space="preserve">Другие общегосударственные вопросы           </t>
  </si>
  <si>
    <t>13</t>
  </si>
  <si>
    <t>Участие в деятельности по профилактике правонарушений в Санкт-Петербурге</t>
  </si>
  <si>
    <t>09</t>
  </si>
  <si>
    <t>05</t>
  </si>
  <si>
    <t xml:space="preserve">Установка и содержание малых архитектурных форм, уличной мебели и хозяйственно-бытового оборудования </t>
  </si>
  <si>
    <t xml:space="preserve">Благоустройство территории муниципального образования, связанное с обеспечением санитарного благополучия  </t>
  </si>
  <si>
    <t xml:space="preserve">Оборудование контейнерных площадок на дворовых территориях </t>
  </si>
  <si>
    <t xml:space="preserve">Проведение санитарных рубок, удаление аварийных, больных деревьев и кустарников в отношении зеленых   </t>
  </si>
  <si>
    <t>0503.</t>
  </si>
  <si>
    <t>.60003 04152</t>
  </si>
  <si>
    <t>07</t>
  </si>
  <si>
    <t>Молодежная политика</t>
  </si>
  <si>
    <t>08</t>
  </si>
  <si>
    <t>10</t>
  </si>
  <si>
    <t>Пособия, компенсации, меры социальной поддержки по публичным нормативным обязательствам</t>
  </si>
  <si>
    <t xml:space="preserve">Физическая культура </t>
  </si>
  <si>
    <t>12</t>
  </si>
  <si>
    <t xml:space="preserve">ПЕРИОДИЧЕСКАЯ ПЕЧАТЬ И ИЗДАТЕЛЬСТВА </t>
  </si>
  <si>
    <t>Выполнение функций муниципальным казенным учреждением "Редакция газеты "Автовские ведомости"</t>
  </si>
  <si>
    <t>Опубликование муниципальных правовых актов, иной  информации</t>
  </si>
  <si>
    <t xml:space="preserve">Приложение 3 к решению муниципального совета МО Автово от_____________ 2016 года №_____ </t>
  </si>
  <si>
    <t>образования муниципальный округ Автово на 2017 год по разделам, подразделам, целевым статьям и группам видов расходов</t>
  </si>
  <si>
    <t>0102.</t>
  </si>
  <si>
    <t>00201 00011.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</si>
</sst>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%"/>
    <numFmt numFmtId="166" formatCode="_(* #,##0.00_);_(* \(#,##0.00\);_(* \-??_);_(@_)"/>
    <numFmt numFmtId="167" formatCode="@"/>
    <numFmt numFmtId="168" formatCode="DD/MM/YYYY"/>
    <numFmt numFmtId="169" formatCode="0.00"/>
    <numFmt numFmtId="170" formatCode="#,##0.00"/>
    <numFmt numFmtId="171" formatCode="#,##0.0"/>
    <numFmt numFmtId="172" formatCode="#,##0"/>
    <numFmt numFmtId="173" formatCode="0.0"/>
    <numFmt numFmtId="174" formatCode="_(* #,##0.000_);_(* \(#,##0.000\);_(* \-??_);_(@_)"/>
    <numFmt numFmtId="175" formatCode="0"/>
    <numFmt numFmtId="176" formatCode="0.00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Arial Cyr"/>
      <family val="2"/>
    </font>
    <font>
      <sz val="12"/>
      <color indexed="8"/>
      <name val="Times New Roman"/>
      <family val="1"/>
    </font>
    <font>
      <sz val="14"/>
      <name val="Arial Cyr"/>
      <family val="2"/>
    </font>
    <font>
      <b/>
      <sz val="11"/>
      <name val="Arial Cyr"/>
      <family val="2"/>
    </font>
    <font>
      <sz val="14"/>
      <name val="Arial"/>
      <family val="2"/>
    </font>
    <font>
      <b/>
      <sz val="10"/>
      <name val="Times New Roman"/>
      <family val="1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</cellStyleXfs>
  <cellXfs count="371">
    <xf numFmtId="164" fontId="0" fillId="0" borderId="0" xfId="0" applyAlignment="1">
      <alignment/>
    </xf>
    <xf numFmtId="164" fontId="2" fillId="0" borderId="0" xfId="20">
      <alignment/>
      <protection/>
    </xf>
    <xf numFmtId="164" fontId="3" fillId="0" borderId="0" xfId="0" applyFont="1" applyBorder="1" applyAlignment="1">
      <alignment horizontal="left"/>
    </xf>
    <xf numFmtId="164" fontId="3" fillId="0" borderId="0" xfId="20" applyFont="1" applyAlignment="1">
      <alignment/>
      <protection/>
    </xf>
    <xf numFmtId="164" fontId="4" fillId="0" borderId="0" xfId="20" applyFont="1" applyAlignment="1">
      <alignment horizontal="right"/>
      <protection/>
    </xf>
    <xf numFmtId="164" fontId="4" fillId="0" borderId="0" xfId="21" applyFont="1" applyAlignment="1">
      <alignment horizontal="right"/>
      <protection/>
    </xf>
    <xf numFmtId="164" fontId="2" fillId="0" borderId="0" xfId="20" applyAlignment="1">
      <alignment horizontal="right"/>
      <protection/>
    </xf>
    <xf numFmtId="164" fontId="4" fillId="0" borderId="0" xfId="30" applyFont="1" applyBorder="1" applyAlignment="1">
      <alignment horizontal="right"/>
      <protection/>
    </xf>
    <xf numFmtId="167" fontId="3" fillId="0" borderId="0" xfId="20" applyNumberFormat="1" applyFont="1" applyAlignment="1">
      <alignment horizontal="right"/>
      <protection/>
    </xf>
    <xf numFmtId="164" fontId="4" fillId="0" borderId="0" xfId="0" applyFont="1" applyAlignment="1">
      <alignment/>
    </xf>
    <xf numFmtId="164" fontId="4" fillId="0" borderId="0" xfId="20" applyFont="1">
      <alignment/>
      <protection/>
    </xf>
    <xf numFmtId="164" fontId="4" fillId="0" borderId="0" xfId="20" applyFont="1" applyBorder="1" applyAlignment="1">
      <alignment horizontal="right"/>
      <protection/>
    </xf>
    <xf numFmtId="164" fontId="3" fillId="2" borderId="0" xfId="20" applyFont="1" applyFill="1" applyBorder="1" applyAlignment="1">
      <alignment horizontal="right"/>
      <protection/>
    </xf>
    <xf numFmtId="168" fontId="3" fillId="0" borderId="0" xfId="20" applyNumberFormat="1" applyFont="1" applyAlignment="1">
      <alignment horizontal="right"/>
      <protection/>
    </xf>
    <xf numFmtId="164" fontId="4" fillId="0" borderId="0" xfId="21" applyFont="1">
      <alignment/>
      <protection/>
    </xf>
    <xf numFmtId="164" fontId="5" fillId="0" borderId="0" xfId="20" applyFont="1">
      <alignment/>
      <protection/>
    </xf>
    <xf numFmtId="164" fontId="4" fillId="0" borderId="0" xfId="0" applyFont="1" applyBorder="1" applyAlignment="1">
      <alignment/>
    </xf>
    <xf numFmtId="164" fontId="4" fillId="2" borderId="0" xfId="20" applyFont="1" applyFill="1" applyAlignment="1">
      <alignment horizontal="right"/>
      <protection/>
    </xf>
    <xf numFmtId="164" fontId="6" fillId="2" borderId="0" xfId="20" applyFont="1" applyFill="1" applyAlignment="1">
      <alignment/>
      <protection/>
    </xf>
    <xf numFmtId="168" fontId="7" fillId="0" borderId="0" xfId="20" applyNumberFormat="1" applyFont="1" applyAlignment="1">
      <alignment horizontal="right"/>
      <protection/>
    </xf>
    <xf numFmtId="164" fontId="6" fillId="0" borderId="0" xfId="20" applyFont="1" applyAlignment="1">
      <alignment horizontal="right"/>
      <protection/>
    </xf>
    <xf numFmtId="164" fontId="8" fillId="0" borderId="0" xfId="20" applyFont="1">
      <alignment/>
      <protection/>
    </xf>
    <xf numFmtId="164" fontId="9" fillId="0" borderId="0" xfId="20" applyFont="1">
      <alignment/>
      <protection/>
    </xf>
    <xf numFmtId="168" fontId="8" fillId="0" borderId="0" xfId="20" applyNumberFormat="1" applyFont="1" applyAlignment="1">
      <alignment horizontal="right"/>
      <protection/>
    </xf>
    <xf numFmtId="164" fontId="10" fillId="0" borderId="0" xfId="20" applyFont="1">
      <alignment/>
      <protection/>
    </xf>
    <xf numFmtId="164" fontId="11" fillId="0" borderId="0" xfId="21" applyFont="1">
      <alignment/>
      <protection/>
    </xf>
    <xf numFmtId="164" fontId="12" fillId="0" borderId="0" xfId="20" applyFont="1">
      <alignment/>
      <protection/>
    </xf>
    <xf numFmtId="164" fontId="3" fillId="0" borderId="0" xfId="20" applyFont="1" applyAlignment="1">
      <alignment wrapText="1"/>
      <protection/>
    </xf>
    <xf numFmtId="164" fontId="3" fillId="0" borderId="0" xfId="20" applyFont="1" applyBorder="1" applyAlignment="1">
      <alignment horizontal="center" wrapText="1"/>
      <protection/>
    </xf>
    <xf numFmtId="164" fontId="13" fillId="0" borderId="0" xfId="21" applyFont="1">
      <alignment/>
      <protection/>
    </xf>
    <xf numFmtId="164" fontId="8" fillId="0" borderId="0" xfId="20" applyFont="1" applyBorder="1" applyAlignment="1">
      <alignment horizontal="center"/>
      <protection/>
    </xf>
    <xf numFmtId="164" fontId="14" fillId="0" borderId="0" xfId="20" applyFont="1">
      <alignment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2" xfId="20" applyFont="1" applyBorder="1" applyAlignment="1">
      <alignment horizontal="center" vertical="center" wrapText="1"/>
      <protection/>
    </xf>
    <xf numFmtId="169" fontId="14" fillId="0" borderId="3" xfId="20" applyNumberFormat="1" applyFont="1" applyBorder="1" applyAlignment="1">
      <alignment horizontal="center"/>
      <protection/>
    </xf>
    <xf numFmtId="169" fontId="14" fillId="0" borderId="4" xfId="20" applyNumberFormat="1" applyFont="1" applyBorder="1" applyAlignment="1">
      <alignment horizontal="center"/>
      <protection/>
    </xf>
    <xf numFmtId="169" fontId="14" fillId="0" borderId="5" xfId="20" applyNumberFormat="1" applyFont="1" applyBorder="1" applyAlignment="1">
      <alignment horizontal="center"/>
      <protection/>
    </xf>
    <xf numFmtId="164" fontId="2" fillId="0" borderId="0" xfId="20" applyAlignment="1">
      <alignment horizontal="center"/>
      <protection/>
    </xf>
    <xf numFmtId="164" fontId="3" fillId="0" borderId="6" xfId="20" applyFont="1" applyBorder="1" applyAlignment="1">
      <alignment horizontal="center"/>
      <protection/>
    </xf>
    <xf numFmtId="164" fontId="3" fillId="0" borderId="6" xfId="20" applyFont="1" applyBorder="1" applyAlignment="1">
      <alignment horizontal="center" wrapText="1"/>
      <protection/>
    </xf>
    <xf numFmtId="164" fontId="3" fillId="0" borderId="7" xfId="20" applyFont="1" applyBorder="1" applyAlignment="1">
      <alignment horizontal="center" wrapText="1"/>
      <protection/>
    </xf>
    <xf numFmtId="164" fontId="10" fillId="0" borderId="8" xfId="20" applyFont="1" applyBorder="1" applyAlignment="1">
      <alignment horizontal="center"/>
      <protection/>
    </xf>
    <xf numFmtId="164" fontId="10" fillId="0" borderId="7" xfId="20" applyFont="1" applyBorder="1" applyAlignment="1">
      <alignment horizontal="center"/>
      <protection/>
    </xf>
    <xf numFmtId="164" fontId="10" fillId="0" borderId="9" xfId="20" applyFont="1" applyBorder="1" applyAlignment="1">
      <alignment horizontal="center"/>
      <protection/>
    </xf>
    <xf numFmtId="164" fontId="12" fillId="0" borderId="10" xfId="20" applyFont="1" applyFill="1" applyBorder="1" applyAlignment="1">
      <alignment horizontal="center"/>
      <protection/>
    </xf>
    <xf numFmtId="164" fontId="12" fillId="0" borderId="0" xfId="20" applyFont="1" applyFill="1" applyBorder="1" applyAlignment="1">
      <alignment horizontal="center"/>
      <protection/>
    </xf>
    <xf numFmtId="164" fontId="3" fillId="2" borderId="2" xfId="20" applyFont="1" applyFill="1" applyBorder="1" applyAlignment="1">
      <alignment horizontal="center" vertical="center"/>
      <protection/>
    </xf>
    <xf numFmtId="167" fontId="3" fillId="2" borderId="2" xfId="20" applyNumberFormat="1" applyFont="1" applyFill="1" applyBorder="1" applyAlignment="1">
      <alignment horizontal="center" vertical="center" wrapText="1"/>
      <protection/>
    </xf>
    <xf numFmtId="164" fontId="3" fillId="2" borderId="2" xfId="20" applyFont="1" applyFill="1" applyBorder="1" applyAlignment="1">
      <alignment horizontal="left" vertical="center" wrapText="1"/>
      <protection/>
    </xf>
    <xf numFmtId="170" fontId="3" fillId="2" borderId="7" xfId="20" applyNumberFormat="1" applyFont="1" applyFill="1" applyBorder="1" applyAlignment="1">
      <alignment horizontal="right" vertical="center" wrapText="1"/>
      <protection/>
    </xf>
    <xf numFmtId="171" fontId="7" fillId="3" borderId="8" xfId="20" applyNumberFormat="1" applyFont="1" applyFill="1" applyBorder="1" applyAlignment="1">
      <alignment horizontal="center" wrapText="1"/>
      <protection/>
    </xf>
    <xf numFmtId="171" fontId="7" fillId="3" borderId="7" xfId="20" applyNumberFormat="1" applyFont="1" applyFill="1" applyBorder="1" applyAlignment="1">
      <alignment horizontal="center" wrapText="1"/>
      <protection/>
    </xf>
    <xf numFmtId="171" fontId="15" fillId="0" borderId="0" xfId="20" applyNumberFormat="1" applyFont="1" applyAlignment="1">
      <alignment horizontal="center"/>
      <protection/>
    </xf>
    <xf numFmtId="171" fontId="16" fillId="0" borderId="0" xfId="20" applyNumberFormat="1" applyFont="1" applyAlignment="1">
      <alignment horizontal="center"/>
      <protection/>
    </xf>
    <xf numFmtId="171" fontId="2" fillId="0" borderId="0" xfId="20" applyNumberFormat="1" applyAlignment="1">
      <alignment horizontal="center"/>
      <protection/>
    </xf>
    <xf numFmtId="167" fontId="3" fillId="2" borderId="2" xfId="20" applyNumberFormat="1" applyFont="1" applyFill="1" applyBorder="1" applyAlignment="1">
      <alignment horizontal="center" vertical="center"/>
      <protection/>
    </xf>
    <xf numFmtId="170" fontId="3" fillId="2" borderId="2" xfId="20" applyNumberFormat="1" applyFont="1" applyFill="1" applyBorder="1" applyAlignment="1">
      <alignment horizontal="right" vertical="center" wrapText="1"/>
      <protection/>
    </xf>
    <xf numFmtId="171" fontId="7" fillId="4" borderId="2" xfId="20" applyNumberFormat="1" applyFont="1" applyFill="1" applyBorder="1" applyAlignment="1">
      <alignment horizontal="center" wrapText="1"/>
      <protection/>
    </xf>
    <xf numFmtId="171" fontId="6" fillId="0" borderId="2" xfId="20" applyNumberFormat="1" applyFont="1" applyBorder="1" applyAlignment="1">
      <alignment horizontal="center" wrapText="1"/>
      <protection/>
    </xf>
    <xf numFmtId="171" fontId="8" fillId="5" borderId="2" xfId="20" applyNumberFormat="1" applyFont="1" applyFill="1" applyBorder="1" applyAlignment="1">
      <alignment horizontal="center" wrapText="1"/>
      <protection/>
    </xf>
    <xf numFmtId="167" fontId="4" fillId="2" borderId="2" xfId="20" applyNumberFormat="1" applyFont="1" applyFill="1" applyBorder="1" applyAlignment="1">
      <alignment horizontal="center" vertical="center"/>
      <protection/>
    </xf>
    <xf numFmtId="167" fontId="4" fillId="2" borderId="2" xfId="20" applyNumberFormat="1" applyFont="1" applyFill="1" applyBorder="1" applyAlignment="1">
      <alignment horizontal="center" vertical="center" wrapText="1"/>
      <protection/>
    </xf>
    <xf numFmtId="164" fontId="4" fillId="2" borderId="2" xfId="20" applyFont="1" applyFill="1" applyBorder="1" applyAlignment="1">
      <alignment horizontal="left" vertical="center" wrapText="1"/>
      <protection/>
    </xf>
    <xf numFmtId="170" fontId="4" fillId="2" borderId="2" xfId="20" applyNumberFormat="1" applyFont="1" applyFill="1" applyBorder="1" applyAlignment="1">
      <alignment horizontal="right" vertical="center" wrapText="1"/>
      <protection/>
    </xf>
    <xf numFmtId="171" fontId="11" fillId="0" borderId="2" xfId="20" applyNumberFormat="1" applyFont="1" applyBorder="1" applyAlignment="1">
      <alignment horizontal="center" wrapText="1"/>
      <protection/>
    </xf>
    <xf numFmtId="171" fontId="11" fillId="2" borderId="2" xfId="20" applyNumberFormat="1" applyFont="1" applyFill="1" applyBorder="1" applyAlignment="1">
      <alignment horizontal="center" wrapText="1"/>
      <protection/>
    </xf>
    <xf numFmtId="171" fontId="11" fillId="0" borderId="2" xfId="20" applyNumberFormat="1" applyFont="1" applyFill="1" applyBorder="1" applyAlignment="1">
      <alignment horizontal="center" wrapText="1"/>
      <protection/>
    </xf>
    <xf numFmtId="167" fontId="4" fillId="2" borderId="2" xfId="20" applyNumberFormat="1" applyFont="1" applyFill="1" applyBorder="1" applyAlignment="1">
      <alignment horizontal="left" vertical="center" wrapText="1"/>
      <protection/>
    </xf>
    <xf numFmtId="164" fontId="2" fillId="2" borderId="0" xfId="20" applyFill="1" applyAlignment="1">
      <alignment horizontal="center"/>
      <protection/>
    </xf>
    <xf numFmtId="171" fontId="6" fillId="0" borderId="2" xfId="20" applyNumberFormat="1" applyFont="1" applyBorder="1" applyAlignment="1">
      <alignment horizontal="center"/>
      <protection/>
    </xf>
    <xf numFmtId="171" fontId="6" fillId="2" borderId="2" xfId="20" applyNumberFormat="1" applyFont="1" applyFill="1" applyBorder="1" applyAlignment="1">
      <alignment horizontal="center" wrapText="1"/>
      <protection/>
    </xf>
    <xf numFmtId="171" fontId="6" fillId="0" borderId="1" xfId="20" applyNumberFormat="1" applyFont="1" applyBorder="1" applyAlignment="1">
      <alignment horizontal="center" wrapText="1"/>
      <protection/>
    </xf>
    <xf numFmtId="171" fontId="15" fillId="0" borderId="10" xfId="20" applyNumberFormat="1" applyFont="1" applyBorder="1" applyAlignment="1">
      <alignment horizontal="center"/>
      <protection/>
    </xf>
    <xf numFmtId="171" fontId="16" fillId="0" borderId="0" xfId="20" applyNumberFormat="1" applyFont="1" applyBorder="1" applyAlignment="1">
      <alignment horizontal="center"/>
      <protection/>
    </xf>
    <xf numFmtId="164" fontId="4" fillId="2" borderId="0" xfId="20" applyFont="1" applyFill="1" applyAlignment="1">
      <alignment horizontal="left" vertical="center" wrapText="1"/>
      <protection/>
    </xf>
    <xf numFmtId="171" fontId="6" fillId="2" borderId="1" xfId="20" applyNumberFormat="1" applyFont="1" applyFill="1" applyBorder="1" applyAlignment="1">
      <alignment horizontal="center" wrapText="1"/>
      <protection/>
    </xf>
    <xf numFmtId="164" fontId="6" fillId="2" borderId="10" xfId="20" applyFont="1" applyFill="1" applyBorder="1" applyAlignment="1">
      <alignment horizontal="center" wrapText="1"/>
      <protection/>
    </xf>
    <xf numFmtId="172" fontId="3" fillId="2" borderId="2" xfId="20" applyNumberFormat="1" applyFont="1" applyFill="1" applyBorder="1" applyAlignment="1">
      <alignment horizontal="center" vertical="center" wrapText="1"/>
      <protection/>
    </xf>
    <xf numFmtId="172" fontId="4" fillId="2" borderId="2" xfId="20" applyNumberFormat="1" applyFont="1" applyFill="1" applyBorder="1" applyAlignment="1">
      <alignment horizontal="center" vertical="center" wrapText="1"/>
      <protection/>
    </xf>
    <xf numFmtId="171" fontId="17" fillId="0" borderId="2" xfId="20" applyNumberFormat="1" applyFont="1" applyBorder="1" applyAlignment="1">
      <alignment horizontal="center" wrapText="1"/>
      <protection/>
    </xf>
    <xf numFmtId="171" fontId="18" fillId="0" borderId="2" xfId="20" applyNumberFormat="1" applyFont="1" applyBorder="1" applyAlignment="1">
      <alignment horizontal="center" wrapText="1"/>
      <protection/>
    </xf>
    <xf numFmtId="164" fontId="3" fillId="2" borderId="2" xfId="20" applyNumberFormat="1" applyFont="1" applyFill="1" applyBorder="1" applyAlignment="1">
      <alignment horizontal="center" vertical="center" wrapText="1"/>
      <protection/>
    </xf>
    <xf numFmtId="171" fontId="6" fillId="0" borderId="2" xfId="20" applyNumberFormat="1" applyFont="1" applyFill="1" applyBorder="1" applyAlignment="1">
      <alignment horizontal="center" wrapText="1"/>
      <protection/>
    </xf>
    <xf numFmtId="171" fontId="17" fillId="0" borderId="2" xfId="20" applyNumberFormat="1" applyFont="1" applyFill="1" applyBorder="1" applyAlignment="1">
      <alignment horizontal="center" wrapText="1"/>
      <protection/>
    </xf>
    <xf numFmtId="171" fontId="11" fillId="0" borderId="2" xfId="20" applyNumberFormat="1" applyFont="1" applyFill="1" applyBorder="1" applyAlignment="1">
      <alignment vertical="center" wrapText="1"/>
      <protection/>
    </xf>
    <xf numFmtId="171" fontId="15" fillId="0" borderId="0" xfId="20" applyNumberFormat="1" applyFont="1" applyAlignment="1">
      <alignment vertical="center"/>
      <protection/>
    </xf>
    <xf numFmtId="171" fontId="16" fillId="0" borderId="0" xfId="20" applyNumberFormat="1" applyFont="1" applyAlignment="1">
      <alignment vertical="center"/>
      <protection/>
    </xf>
    <xf numFmtId="164" fontId="2" fillId="0" borderId="0" xfId="20" applyAlignment="1">
      <alignment vertical="center"/>
      <protection/>
    </xf>
    <xf numFmtId="171" fontId="2" fillId="0" borderId="0" xfId="20" applyNumberFormat="1" applyAlignment="1">
      <alignment vertical="center"/>
      <protection/>
    </xf>
    <xf numFmtId="173" fontId="11" fillId="0" borderId="2" xfId="20" applyNumberFormat="1" applyFont="1" applyBorder="1" applyAlignment="1">
      <alignment vertical="center"/>
      <protection/>
    </xf>
    <xf numFmtId="164" fontId="4" fillId="2" borderId="2" xfId="21" applyNumberFormat="1" applyFont="1" applyFill="1" applyBorder="1" applyAlignment="1">
      <alignment horizontal="left" vertical="center" wrapText="1"/>
      <protection/>
    </xf>
    <xf numFmtId="170" fontId="4" fillId="2" borderId="2" xfId="21" applyNumberFormat="1" applyFont="1" applyFill="1" applyBorder="1" applyAlignment="1">
      <alignment horizontal="right" vertical="center" wrapText="1"/>
      <protection/>
    </xf>
    <xf numFmtId="164" fontId="3" fillId="6" borderId="2" xfId="20" applyFont="1" applyFill="1" applyBorder="1" applyAlignment="1">
      <alignment horizontal="center" vertical="center"/>
      <protection/>
    </xf>
    <xf numFmtId="164" fontId="3" fillId="6" borderId="2" xfId="20" applyFont="1" applyFill="1" applyBorder="1" applyAlignment="1">
      <alignment horizontal="center" vertical="center" wrapText="1"/>
      <protection/>
    </xf>
    <xf numFmtId="170" fontId="3" fillId="6" borderId="2" xfId="20" applyNumberFormat="1" applyFont="1" applyFill="1" applyBorder="1" applyAlignment="1">
      <alignment horizontal="right" vertical="center" wrapText="1"/>
      <protection/>
    </xf>
    <xf numFmtId="171" fontId="3" fillId="6" borderId="2" xfId="20" applyNumberFormat="1" applyFont="1" applyFill="1" applyBorder="1" applyAlignment="1">
      <alignment horizontal="center" wrapText="1"/>
      <protection/>
    </xf>
    <xf numFmtId="164" fontId="7" fillId="2" borderId="0" xfId="20" applyFont="1" applyFill="1" applyBorder="1" applyAlignment="1">
      <alignment horizontal="left" wrapText="1"/>
      <protection/>
    </xf>
    <xf numFmtId="164" fontId="6" fillId="0" borderId="0" xfId="20" applyFont="1" applyBorder="1" applyAlignment="1">
      <alignment horizontal="right"/>
      <protection/>
    </xf>
    <xf numFmtId="171" fontId="8" fillId="2" borderId="0" xfId="20" applyNumberFormat="1" applyFont="1" applyFill="1" applyBorder="1" applyAlignment="1">
      <alignment horizontal="center"/>
      <protection/>
    </xf>
    <xf numFmtId="171" fontId="19" fillId="2" borderId="0" xfId="20" applyNumberFormat="1" applyFont="1" applyFill="1" applyBorder="1">
      <alignment/>
      <protection/>
    </xf>
    <xf numFmtId="171" fontId="2" fillId="0" borderId="0" xfId="20" applyNumberFormat="1">
      <alignment/>
      <protection/>
    </xf>
    <xf numFmtId="164" fontId="20" fillId="0" borderId="0" xfId="21" applyFont="1" applyAlignment="1">
      <alignment vertical="center"/>
      <protection/>
    </xf>
    <xf numFmtId="170" fontId="2" fillId="0" borderId="0" xfId="20" applyNumberFormat="1">
      <alignment/>
      <protection/>
    </xf>
    <xf numFmtId="173" fontId="2" fillId="0" borderId="0" xfId="20" applyNumberFormat="1">
      <alignment/>
      <protection/>
    </xf>
    <xf numFmtId="171" fontId="19" fillId="0" borderId="0" xfId="20" applyNumberFormat="1" applyFont="1">
      <alignment/>
      <protection/>
    </xf>
    <xf numFmtId="164" fontId="21" fillId="0" borderId="0" xfId="20" applyFont="1">
      <alignment/>
      <protection/>
    </xf>
    <xf numFmtId="170" fontId="21" fillId="0" borderId="0" xfId="20" applyNumberFormat="1" applyFont="1">
      <alignment/>
      <protection/>
    </xf>
    <xf numFmtId="171" fontId="21" fillId="0" borderId="0" xfId="20" applyNumberFormat="1" applyFont="1">
      <alignment/>
      <protection/>
    </xf>
    <xf numFmtId="164" fontId="22" fillId="0" borderId="0" xfId="20" applyFont="1" applyFill="1">
      <alignment/>
      <protection/>
    </xf>
    <xf numFmtId="164" fontId="1" fillId="0" borderId="0" xfId="30">
      <alignment/>
      <protection/>
    </xf>
    <xf numFmtId="164" fontId="7" fillId="0" borderId="0" xfId="30" applyFont="1">
      <alignment/>
      <protection/>
    </xf>
    <xf numFmtId="164" fontId="6" fillId="0" borderId="0" xfId="30" applyFont="1" applyBorder="1" applyAlignment="1">
      <alignment horizontal="right"/>
      <protection/>
    </xf>
    <xf numFmtId="164" fontId="23" fillId="0" borderId="0" xfId="30" applyFont="1">
      <alignment/>
      <protection/>
    </xf>
    <xf numFmtId="164" fontId="6" fillId="0" borderId="0" xfId="30" applyFont="1">
      <alignment/>
      <protection/>
    </xf>
    <xf numFmtId="164" fontId="6" fillId="2" borderId="0" xfId="20" applyFont="1" applyFill="1" applyBorder="1" applyAlignment="1">
      <alignment horizontal="right"/>
      <protection/>
    </xf>
    <xf numFmtId="164" fontId="6" fillId="2" borderId="0" xfId="20" applyFont="1" applyFill="1" applyAlignment="1">
      <alignment horizontal="right"/>
      <protection/>
    </xf>
    <xf numFmtId="164" fontId="6" fillId="2" borderId="0" xfId="20" applyFont="1" applyFill="1" applyAlignment="1">
      <alignment horizontal="center"/>
      <protection/>
    </xf>
    <xf numFmtId="164" fontId="24" fillId="0" borderId="0" xfId="30" applyFont="1" applyBorder="1">
      <alignment/>
      <protection/>
    </xf>
    <xf numFmtId="164" fontId="7" fillId="0" borderId="0" xfId="30" applyFont="1" applyBorder="1" applyAlignment="1">
      <alignment horizontal="center"/>
      <protection/>
    </xf>
    <xf numFmtId="164" fontId="25" fillId="0" borderId="0" xfId="30" applyFont="1">
      <alignment/>
      <protection/>
    </xf>
    <xf numFmtId="164" fontId="6" fillId="2" borderId="0" xfId="30" applyFont="1" applyFill="1" applyBorder="1" applyAlignment="1">
      <alignment horizontal="left" wrapText="1"/>
      <protection/>
    </xf>
    <xf numFmtId="164" fontId="6" fillId="0" borderId="11" xfId="30" applyFont="1" applyBorder="1">
      <alignment/>
      <protection/>
    </xf>
    <xf numFmtId="164" fontId="7" fillId="0" borderId="2" xfId="30" applyFont="1" applyBorder="1" applyAlignment="1">
      <alignment horizontal="center" vertical="center"/>
      <protection/>
    </xf>
    <xf numFmtId="164" fontId="8" fillId="0" borderId="2" xfId="30" applyFont="1" applyBorder="1" applyAlignment="1">
      <alignment horizontal="center" vertical="center" wrapText="1"/>
      <protection/>
    </xf>
    <xf numFmtId="164" fontId="8" fillId="0" borderId="2" xfId="30" applyFont="1" applyFill="1" applyBorder="1" applyAlignment="1">
      <alignment horizontal="center" vertical="center" wrapText="1"/>
      <protection/>
    </xf>
    <xf numFmtId="164" fontId="7" fillId="0" borderId="2" xfId="30" applyFont="1" applyBorder="1" applyAlignment="1">
      <alignment horizontal="left" vertical="center" wrapText="1"/>
      <protection/>
    </xf>
    <xf numFmtId="174" fontId="7" fillId="0" borderId="12" xfId="33" applyNumberFormat="1" applyFont="1" applyFill="1" applyBorder="1" applyAlignment="1" applyProtection="1">
      <alignment horizontal="center"/>
      <protection/>
    </xf>
    <xf numFmtId="164" fontId="7" fillId="0" borderId="11" xfId="30" applyFont="1" applyBorder="1" applyAlignment="1">
      <alignment horizontal="center"/>
      <protection/>
    </xf>
    <xf numFmtId="164" fontId="7" fillId="0" borderId="7" xfId="30" applyFont="1" applyBorder="1" applyAlignment="1">
      <alignment/>
      <protection/>
    </xf>
    <xf numFmtId="171" fontId="7" fillId="0" borderId="7" xfId="30" applyNumberFormat="1" applyFont="1" applyBorder="1" applyAlignment="1">
      <alignment/>
      <protection/>
    </xf>
    <xf numFmtId="171" fontId="1" fillId="0" borderId="0" xfId="30" applyNumberFormat="1">
      <alignment/>
      <protection/>
    </xf>
    <xf numFmtId="164" fontId="7" fillId="0" borderId="6" xfId="30" applyFont="1" applyBorder="1" applyAlignment="1">
      <alignment horizontal="left" vertical="center"/>
      <protection/>
    </xf>
    <xf numFmtId="167" fontId="7" fillId="0" borderId="2" xfId="33" applyNumberFormat="1" applyFont="1" applyFill="1" applyBorder="1" applyAlignment="1" applyProtection="1">
      <alignment horizontal="center"/>
      <protection/>
    </xf>
    <xf numFmtId="167" fontId="7" fillId="0" borderId="11" xfId="30" applyNumberFormat="1" applyFont="1" applyBorder="1" applyAlignment="1">
      <alignment horizontal="center"/>
      <protection/>
    </xf>
    <xf numFmtId="164" fontId="7" fillId="0" borderId="7" xfId="30" applyFont="1" applyBorder="1" applyAlignment="1">
      <alignment horizontal="left" vertical="center" wrapText="1"/>
      <protection/>
    </xf>
    <xf numFmtId="167" fontId="7" fillId="0" borderId="8" xfId="33" applyNumberFormat="1" applyFont="1" applyFill="1" applyBorder="1" applyAlignment="1" applyProtection="1">
      <alignment horizontal="center"/>
      <protection/>
    </xf>
    <xf numFmtId="167" fontId="7" fillId="0" borderId="7" xfId="30" applyNumberFormat="1" applyFont="1" applyBorder="1" applyAlignment="1">
      <alignment horizontal="center"/>
      <protection/>
    </xf>
    <xf numFmtId="164" fontId="7" fillId="0" borderId="2" xfId="30" applyFont="1" applyBorder="1" applyAlignment="1">
      <alignment/>
      <protection/>
    </xf>
    <xf numFmtId="164" fontId="7" fillId="0" borderId="7" xfId="30" applyFont="1" applyBorder="1" applyAlignment="1">
      <alignment horizontal="left" vertical="center"/>
      <protection/>
    </xf>
    <xf numFmtId="167" fontId="7" fillId="0" borderId="2" xfId="30" applyNumberFormat="1" applyFont="1" applyBorder="1" applyAlignment="1">
      <alignment horizontal="center"/>
      <protection/>
    </xf>
    <xf numFmtId="164" fontId="6" fillId="0" borderId="13" xfId="30" applyFont="1" applyBorder="1" applyAlignment="1">
      <alignment horizontal="left" vertical="center" wrapText="1"/>
      <protection/>
    </xf>
    <xf numFmtId="167" fontId="6" fillId="0" borderId="2" xfId="30" applyNumberFormat="1" applyFont="1" applyBorder="1" applyAlignment="1">
      <alignment horizontal="center"/>
      <protection/>
    </xf>
    <xf numFmtId="164" fontId="6" fillId="0" borderId="2" xfId="30" applyFont="1" applyBorder="1" applyAlignment="1">
      <alignment horizontal="center"/>
      <protection/>
    </xf>
    <xf numFmtId="171" fontId="6" fillId="0" borderId="7" xfId="30" applyNumberFormat="1" applyFont="1" applyBorder="1" applyAlignment="1">
      <alignment/>
      <protection/>
    </xf>
    <xf numFmtId="164" fontId="6" fillId="0" borderId="2" xfId="30" applyFont="1" applyBorder="1" applyAlignment="1">
      <alignment horizontal="left" vertical="center" wrapText="1"/>
      <protection/>
    </xf>
    <xf numFmtId="164" fontId="7" fillId="0" borderId="13" xfId="30" applyFont="1" applyBorder="1" applyAlignment="1">
      <alignment horizontal="left" vertical="center" wrapText="1"/>
      <protection/>
    </xf>
    <xf numFmtId="167" fontId="7" fillId="0" borderId="7" xfId="30" applyNumberFormat="1" applyFont="1" applyBorder="1" applyAlignment="1">
      <alignment horizontal="center" wrapText="1"/>
      <protection/>
    </xf>
    <xf numFmtId="164" fontId="7" fillId="0" borderId="2" xfId="30" applyFont="1" applyBorder="1" applyAlignment="1">
      <alignment wrapText="1"/>
      <protection/>
    </xf>
    <xf numFmtId="171" fontId="7" fillId="0" borderId="7" xfId="30" applyNumberFormat="1" applyFont="1" applyBorder="1" applyAlignment="1">
      <alignment wrapText="1"/>
      <protection/>
    </xf>
    <xf numFmtId="164" fontId="1" fillId="0" borderId="0" xfId="30" applyAlignment="1">
      <alignment wrapText="1"/>
      <protection/>
    </xf>
    <xf numFmtId="164" fontId="6" fillId="2" borderId="2" xfId="30" applyFont="1" applyFill="1" applyBorder="1" applyAlignment="1">
      <alignment horizontal="left" vertical="center" wrapText="1"/>
      <protection/>
    </xf>
    <xf numFmtId="167" fontId="6" fillId="0" borderId="6" xfId="30" applyNumberFormat="1" applyFont="1" applyBorder="1" applyAlignment="1">
      <alignment horizontal="center"/>
      <protection/>
    </xf>
    <xf numFmtId="167" fontId="6" fillId="0" borderId="7" xfId="30" applyNumberFormat="1" applyFont="1" applyBorder="1" applyAlignment="1">
      <alignment horizontal="center"/>
      <protection/>
    </xf>
    <xf numFmtId="164" fontId="6" fillId="0" borderId="2" xfId="30" applyFont="1" applyBorder="1" applyAlignment="1">
      <alignment/>
      <protection/>
    </xf>
    <xf numFmtId="164" fontId="6" fillId="0" borderId="7" xfId="30" applyFont="1" applyBorder="1" applyAlignment="1">
      <alignment horizontal="left" vertical="center" wrapText="1"/>
      <protection/>
    </xf>
    <xf numFmtId="167" fontId="6" fillId="0" borderId="1" xfId="30" applyNumberFormat="1" applyFont="1" applyBorder="1" applyAlignment="1">
      <alignment horizontal="center"/>
      <protection/>
    </xf>
    <xf numFmtId="164" fontId="6" fillId="0" borderId="7" xfId="30" applyFont="1" applyBorder="1" applyAlignment="1">
      <alignment horizontal="center"/>
      <protection/>
    </xf>
    <xf numFmtId="164" fontId="6" fillId="0" borderId="2" xfId="30" applyFont="1" applyFill="1" applyBorder="1" applyAlignment="1">
      <alignment horizontal="left" vertical="center"/>
      <protection/>
    </xf>
    <xf numFmtId="167" fontId="6" fillId="0" borderId="2" xfId="30" applyNumberFormat="1" applyFont="1" applyFill="1" applyBorder="1" applyAlignment="1">
      <alignment horizontal="center"/>
      <protection/>
    </xf>
    <xf numFmtId="164" fontId="6" fillId="0" borderId="2" xfId="30" applyFont="1" applyBorder="1" applyAlignment="1">
      <alignment horizontal="left" vertical="center"/>
      <protection/>
    </xf>
    <xf numFmtId="171" fontId="6" fillId="0" borderId="2" xfId="30" applyNumberFormat="1" applyFont="1" applyBorder="1" applyAlignment="1">
      <alignment/>
      <protection/>
    </xf>
    <xf numFmtId="167" fontId="7" fillId="0" borderId="1" xfId="30" applyNumberFormat="1" applyFont="1" applyBorder="1" applyAlignment="1">
      <alignment horizontal="center"/>
      <protection/>
    </xf>
    <xf numFmtId="167" fontId="7" fillId="0" borderId="2" xfId="30" applyNumberFormat="1" applyFont="1" applyFill="1" applyBorder="1" applyAlignment="1">
      <alignment horizontal="center"/>
      <protection/>
    </xf>
    <xf numFmtId="173" fontId="7" fillId="0" borderId="2" xfId="30" applyNumberFormat="1" applyFont="1" applyBorder="1" applyAlignment="1">
      <alignment/>
      <protection/>
    </xf>
    <xf numFmtId="171" fontId="7" fillId="0" borderId="2" xfId="30" applyNumberFormat="1" applyFont="1" applyBorder="1" applyAlignment="1">
      <alignment/>
      <protection/>
    </xf>
    <xf numFmtId="164" fontId="7" fillId="0" borderId="2" xfId="30" applyFont="1" applyBorder="1" applyAlignment="1">
      <alignment horizontal="left" vertical="center"/>
      <protection/>
    </xf>
    <xf numFmtId="164" fontId="7" fillId="0" borderId="2" xfId="30" applyFont="1" applyFill="1" applyBorder="1" applyAlignment="1">
      <alignment/>
      <protection/>
    </xf>
    <xf numFmtId="164" fontId="7" fillId="0" borderId="2" xfId="30" applyFont="1" applyFill="1" applyBorder="1" applyAlignment="1">
      <alignment horizontal="left" vertical="center" wrapText="1"/>
      <protection/>
    </xf>
    <xf numFmtId="164" fontId="7" fillId="0" borderId="2" xfId="30" applyFont="1" applyBorder="1" applyAlignment="1">
      <alignment horizontal="center"/>
      <protection/>
    </xf>
    <xf numFmtId="164" fontId="7" fillId="0" borderId="7" xfId="30" applyFont="1" applyFill="1" applyBorder="1" applyAlignment="1">
      <alignment horizontal="left" vertical="center" wrapText="1"/>
      <protection/>
    </xf>
    <xf numFmtId="164" fontId="6" fillId="0" borderId="2" xfId="30" applyFont="1" applyFill="1" applyBorder="1" applyAlignment="1">
      <alignment horizontal="center"/>
      <protection/>
    </xf>
    <xf numFmtId="164" fontId="6" fillId="0" borderId="7" xfId="30" applyFont="1" applyFill="1" applyBorder="1" applyAlignment="1">
      <alignment horizontal="center"/>
      <protection/>
    </xf>
    <xf numFmtId="164" fontId="6" fillId="0" borderId="2" xfId="30" applyFont="1" applyFill="1" applyBorder="1" applyAlignment="1">
      <alignment horizontal="left" vertical="center" wrapText="1"/>
      <protection/>
    </xf>
    <xf numFmtId="164" fontId="7" fillId="2" borderId="7" xfId="30" applyFont="1" applyFill="1" applyBorder="1" applyAlignment="1">
      <alignment horizontal="left" vertical="center" wrapText="1"/>
      <protection/>
    </xf>
    <xf numFmtId="167" fontId="6" fillId="2" borderId="2" xfId="30" applyNumberFormat="1" applyFont="1" applyFill="1" applyBorder="1" applyAlignment="1">
      <alignment horizontal="center"/>
      <protection/>
    </xf>
    <xf numFmtId="167" fontId="6" fillId="0" borderId="7" xfId="30" applyNumberFormat="1" applyFont="1" applyFill="1" applyBorder="1" applyAlignment="1">
      <alignment horizontal="center"/>
      <protection/>
    </xf>
    <xf numFmtId="164" fontId="6" fillId="2" borderId="2" xfId="30" applyFont="1" applyFill="1" applyBorder="1" applyAlignment="1">
      <alignment horizontal="center"/>
      <protection/>
    </xf>
    <xf numFmtId="164" fontId="6" fillId="2" borderId="13" xfId="30" applyFont="1" applyFill="1" applyBorder="1" applyAlignment="1">
      <alignment horizontal="left" vertical="center" wrapText="1"/>
      <protection/>
    </xf>
    <xf numFmtId="164" fontId="7" fillId="2" borderId="2" xfId="30" applyFont="1" applyFill="1" applyBorder="1" applyAlignment="1">
      <alignment horizontal="left" vertical="center"/>
      <protection/>
    </xf>
    <xf numFmtId="164" fontId="7" fillId="2" borderId="2" xfId="30" applyFont="1" applyFill="1" applyBorder="1" applyAlignment="1">
      <alignment horizontal="center"/>
      <protection/>
    </xf>
    <xf numFmtId="164" fontId="6" fillId="2" borderId="2" xfId="30" applyFont="1" applyFill="1" applyBorder="1" applyAlignment="1">
      <alignment horizontal="left" vertical="center"/>
      <protection/>
    </xf>
    <xf numFmtId="167" fontId="7" fillId="0" borderId="6" xfId="30" applyNumberFormat="1" applyFont="1" applyBorder="1" applyAlignment="1">
      <alignment horizontal="center"/>
      <protection/>
    </xf>
    <xf numFmtId="164" fontId="7" fillId="0" borderId="6" xfId="30" applyFont="1" applyBorder="1" applyAlignment="1">
      <alignment horizontal="center"/>
      <protection/>
    </xf>
    <xf numFmtId="164" fontId="6" fillId="0" borderId="1" xfId="30" applyFont="1" applyBorder="1" applyAlignment="1">
      <alignment horizontal="center"/>
      <protection/>
    </xf>
    <xf numFmtId="164" fontId="6" fillId="0" borderId="6" xfId="30" applyFont="1" applyBorder="1" applyAlignment="1">
      <alignment horizontal="center"/>
      <protection/>
    </xf>
    <xf numFmtId="167" fontId="7" fillId="0" borderId="12" xfId="30" applyNumberFormat="1" applyFont="1" applyBorder="1" applyAlignment="1">
      <alignment horizontal="center"/>
      <protection/>
    </xf>
    <xf numFmtId="171" fontId="7" fillId="0" borderId="7" xfId="30" applyNumberFormat="1" applyFont="1" applyFill="1" applyBorder="1" applyAlignment="1">
      <alignment/>
      <protection/>
    </xf>
    <xf numFmtId="167" fontId="6" fillId="0" borderId="12" xfId="30" applyNumberFormat="1" applyFont="1" applyBorder="1" applyAlignment="1">
      <alignment horizontal="center"/>
      <protection/>
    </xf>
    <xf numFmtId="171" fontId="6" fillId="0" borderId="7" xfId="30" applyNumberFormat="1" applyFont="1" applyFill="1" applyBorder="1" applyAlignment="1">
      <alignment/>
      <protection/>
    </xf>
    <xf numFmtId="164" fontId="7" fillId="0" borderId="1" xfId="30" applyFont="1" applyBorder="1" applyAlignment="1">
      <alignment horizontal="center"/>
      <protection/>
    </xf>
    <xf numFmtId="171" fontId="6" fillId="0" borderId="2" xfId="30" applyNumberFormat="1" applyFont="1" applyBorder="1" applyAlignment="1">
      <alignment horizontal="right"/>
      <protection/>
    </xf>
    <xf numFmtId="171" fontId="6" fillId="0" borderId="2" xfId="30" applyNumberFormat="1" applyFont="1" applyFill="1" applyBorder="1" applyAlignment="1">
      <alignment horizontal="right"/>
      <protection/>
    </xf>
    <xf numFmtId="171" fontId="7" fillId="0" borderId="2" xfId="30" applyNumberFormat="1" applyFont="1" applyFill="1" applyBorder="1" applyAlignment="1">
      <alignment horizontal="right"/>
      <protection/>
    </xf>
    <xf numFmtId="164" fontId="7" fillId="0" borderId="14" xfId="30" applyFont="1" applyBorder="1" applyAlignment="1">
      <alignment horizontal="left" vertical="center" wrapText="1"/>
      <protection/>
    </xf>
    <xf numFmtId="169" fontId="7" fillId="0" borderId="2" xfId="30" applyNumberFormat="1" applyFont="1" applyBorder="1" applyAlignment="1">
      <alignment horizontal="left" vertical="center" wrapText="1"/>
      <protection/>
    </xf>
    <xf numFmtId="170" fontId="6" fillId="0" borderId="7" xfId="30" applyNumberFormat="1" applyFont="1" applyBorder="1" applyAlignment="1">
      <alignment horizontal="left" vertical="center" wrapText="1"/>
      <protection/>
    </xf>
    <xf numFmtId="164" fontId="6" fillId="0" borderId="15" xfId="30" applyFont="1" applyBorder="1" applyAlignment="1">
      <alignment horizontal="left" vertical="center"/>
      <protection/>
    </xf>
    <xf numFmtId="164" fontId="7" fillId="2" borderId="2" xfId="30" applyFont="1" applyFill="1" applyBorder="1">
      <alignment/>
      <protection/>
    </xf>
    <xf numFmtId="164" fontId="7" fillId="0" borderId="2" xfId="30" applyFont="1" applyFill="1" applyBorder="1" applyAlignment="1">
      <alignment horizontal="left" vertical="center"/>
      <protection/>
    </xf>
    <xf numFmtId="164" fontId="7" fillId="0" borderId="14" xfId="30" applyFont="1" applyBorder="1" applyAlignment="1">
      <alignment wrapText="1"/>
      <protection/>
    </xf>
    <xf numFmtId="164" fontId="7" fillId="0" borderId="2" xfId="30" applyFont="1" applyFill="1" applyBorder="1" applyAlignment="1">
      <alignment wrapText="1"/>
      <protection/>
    </xf>
    <xf numFmtId="164" fontId="7" fillId="0" borderId="13" xfId="30" applyFont="1" applyFill="1" applyBorder="1" applyAlignment="1">
      <alignment horizontal="left" vertical="center" wrapText="1"/>
      <protection/>
    </xf>
    <xf numFmtId="171" fontId="7" fillId="0" borderId="2" xfId="30" applyNumberFormat="1" applyFont="1" applyFill="1" applyBorder="1" applyAlignment="1">
      <alignment/>
      <protection/>
    </xf>
    <xf numFmtId="171" fontId="6" fillId="0" borderId="2" xfId="30" applyNumberFormat="1" applyFont="1" applyFill="1" applyBorder="1" applyAlignment="1">
      <alignment/>
      <protection/>
    </xf>
    <xf numFmtId="164" fontId="7" fillId="0" borderId="2" xfId="30" applyFont="1" applyBorder="1" applyAlignment="1">
      <alignment horizontal="left" wrapText="1"/>
      <protection/>
    </xf>
    <xf numFmtId="164" fontId="7" fillId="0" borderId="2" xfId="30" applyFont="1" applyBorder="1">
      <alignment/>
      <protection/>
    </xf>
    <xf numFmtId="167" fontId="7" fillId="0" borderId="6" xfId="33" applyNumberFormat="1" applyFont="1" applyFill="1" applyBorder="1" applyAlignment="1" applyProtection="1">
      <alignment horizontal="center"/>
      <protection/>
    </xf>
    <xf numFmtId="164" fontId="7" fillId="0" borderId="7" xfId="30" applyFont="1" applyBorder="1">
      <alignment/>
      <protection/>
    </xf>
    <xf numFmtId="167" fontId="6" fillId="0" borderId="6" xfId="33" applyNumberFormat="1" applyFont="1" applyFill="1" applyBorder="1" applyAlignment="1" applyProtection="1">
      <alignment horizontal="center"/>
      <protection/>
    </xf>
    <xf numFmtId="164" fontId="6" fillId="0" borderId="7" xfId="30" applyFont="1" applyBorder="1">
      <alignment/>
      <protection/>
    </xf>
    <xf numFmtId="164" fontId="7" fillId="0" borderId="2" xfId="31" applyFont="1" applyBorder="1" applyAlignment="1">
      <alignment horizontal="left" vertical="center"/>
      <protection/>
    </xf>
    <xf numFmtId="164" fontId="7" fillId="0" borderId="14" xfId="31" applyFont="1" applyBorder="1" applyAlignment="1">
      <alignment horizontal="left" vertical="center"/>
      <protection/>
    </xf>
    <xf numFmtId="164" fontId="7" fillId="0" borderId="14" xfId="31" applyFont="1" applyBorder="1" applyAlignment="1">
      <alignment vertical="center" wrapText="1"/>
      <protection/>
    </xf>
    <xf numFmtId="164" fontId="6" fillId="0" borderId="2" xfId="30" applyFont="1" applyBorder="1">
      <alignment/>
      <protection/>
    </xf>
    <xf numFmtId="164" fontId="6" fillId="0" borderId="7" xfId="30" applyFont="1" applyBorder="1" applyAlignment="1">
      <alignment horizontal="left" vertical="center"/>
      <protection/>
    </xf>
    <xf numFmtId="171" fontId="6" fillId="0" borderId="2" xfId="30" applyNumberFormat="1" applyFont="1" applyBorder="1">
      <alignment/>
      <protection/>
    </xf>
    <xf numFmtId="171" fontId="7" fillId="0" borderId="2" xfId="30" applyNumberFormat="1" applyFont="1" applyBorder="1">
      <alignment/>
      <protection/>
    </xf>
    <xf numFmtId="164" fontId="7" fillId="0" borderId="14" xfId="30" applyFont="1" applyFill="1" applyBorder="1" applyAlignment="1">
      <alignment horizontal="left" vertical="center"/>
      <protection/>
    </xf>
    <xf numFmtId="164" fontId="6" fillId="0" borderId="2" xfId="30" applyFont="1" applyBorder="1" applyAlignment="1">
      <alignment vertical="center" wrapText="1"/>
      <protection/>
    </xf>
    <xf numFmtId="167" fontId="7" fillId="0" borderId="2" xfId="30" applyNumberFormat="1" applyFont="1" applyBorder="1">
      <alignment/>
      <protection/>
    </xf>
    <xf numFmtId="164" fontId="7" fillId="0" borderId="14" xfId="30" applyFont="1" applyBorder="1" applyAlignment="1">
      <alignment horizontal="left" vertical="center"/>
      <protection/>
    </xf>
    <xf numFmtId="164" fontId="7" fillId="6" borderId="2" xfId="30" applyFont="1" applyFill="1" applyBorder="1" applyAlignment="1">
      <alignment/>
      <protection/>
    </xf>
    <xf numFmtId="167" fontId="6" fillId="6" borderId="2" xfId="30" applyNumberFormat="1" applyFont="1" applyFill="1" applyBorder="1" applyAlignment="1">
      <alignment horizontal="center"/>
      <protection/>
    </xf>
    <xf numFmtId="173" fontId="7" fillId="6" borderId="2" xfId="30" applyNumberFormat="1" applyFont="1" applyFill="1" applyBorder="1">
      <alignment/>
      <protection/>
    </xf>
    <xf numFmtId="171" fontId="7" fillId="6" borderId="2" xfId="30" applyNumberFormat="1" applyFont="1" applyFill="1" applyBorder="1">
      <alignment/>
      <protection/>
    </xf>
    <xf numFmtId="164" fontId="9" fillId="0" borderId="16" xfId="30" applyFont="1" applyBorder="1">
      <alignment/>
      <protection/>
    </xf>
    <xf numFmtId="167" fontId="9" fillId="0" borderId="16" xfId="30" applyNumberFormat="1" applyFont="1" applyFill="1" applyBorder="1" applyAlignment="1">
      <alignment horizontal="center"/>
      <protection/>
    </xf>
    <xf numFmtId="164" fontId="9" fillId="0" borderId="16" xfId="30" applyFont="1" applyFill="1" applyBorder="1" applyAlignment="1">
      <alignment horizontal="center"/>
      <protection/>
    </xf>
    <xf numFmtId="170" fontId="9" fillId="0" borderId="16" xfId="30" applyNumberFormat="1" applyFont="1" applyBorder="1">
      <alignment/>
      <protection/>
    </xf>
    <xf numFmtId="164" fontId="24" fillId="0" borderId="0" xfId="30" applyFont="1" applyFill="1" applyBorder="1">
      <alignment/>
      <protection/>
    </xf>
    <xf numFmtId="167" fontId="24" fillId="0" borderId="0" xfId="30" applyNumberFormat="1" applyFont="1" applyFill="1" applyBorder="1" applyAlignment="1">
      <alignment horizontal="center"/>
      <protection/>
    </xf>
    <xf numFmtId="167" fontId="24" fillId="0" borderId="0" xfId="30" applyNumberFormat="1" applyFont="1" applyBorder="1">
      <alignment/>
      <protection/>
    </xf>
    <xf numFmtId="170" fontId="24" fillId="0" borderId="0" xfId="30" applyNumberFormat="1" applyFont="1" applyBorder="1">
      <alignment/>
      <protection/>
    </xf>
    <xf numFmtId="164" fontId="9" fillId="0" borderId="0" xfId="30" applyFont="1" applyBorder="1">
      <alignment/>
      <protection/>
    </xf>
    <xf numFmtId="164" fontId="9" fillId="0" borderId="0" xfId="30" applyFont="1" applyFill="1" applyBorder="1" applyAlignment="1">
      <alignment horizontal="center"/>
      <protection/>
    </xf>
    <xf numFmtId="164" fontId="9" fillId="2" borderId="0" xfId="30" applyFont="1" applyFill="1" applyBorder="1">
      <alignment/>
      <protection/>
    </xf>
    <xf numFmtId="175" fontId="24" fillId="0" borderId="0" xfId="30" applyNumberFormat="1" applyFont="1" applyFill="1" applyBorder="1" applyAlignment="1">
      <alignment horizontal="center"/>
      <protection/>
    </xf>
    <xf numFmtId="164" fontId="24" fillId="0" borderId="0" xfId="30" applyFont="1" applyFill="1" applyBorder="1" applyAlignment="1">
      <alignment horizontal="center"/>
      <protection/>
    </xf>
    <xf numFmtId="175" fontId="9" fillId="0" borderId="0" xfId="30" applyNumberFormat="1" applyFont="1" applyFill="1" applyBorder="1" applyAlignment="1">
      <alignment horizontal="center"/>
      <protection/>
    </xf>
    <xf numFmtId="164" fontId="24" fillId="0" borderId="0" xfId="30" applyFont="1" applyBorder="1" applyAlignment="1">
      <alignment horizontal="center"/>
      <protection/>
    </xf>
    <xf numFmtId="164" fontId="9" fillId="0" borderId="0" xfId="30" applyFont="1" applyBorder="1" applyAlignment="1">
      <alignment horizontal="center"/>
      <protection/>
    </xf>
    <xf numFmtId="164" fontId="9" fillId="0" borderId="0" xfId="30" applyFont="1" applyFill="1" applyBorder="1">
      <alignment/>
      <protection/>
    </xf>
    <xf numFmtId="173" fontId="24" fillId="0" borderId="0" xfId="30" applyNumberFormat="1" applyFont="1" applyBorder="1">
      <alignment/>
      <protection/>
    </xf>
    <xf numFmtId="164" fontId="1" fillId="0" borderId="0" xfId="30" applyBorder="1">
      <alignment/>
      <protection/>
    </xf>
    <xf numFmtId="164" fontId="1" fillId="0" borderId="0" xfId="31">
      <alignment/>
      <protection/>
    </xf>
    <xf numFmtId="164" fontId="7" fillId="0" borderId="0" xfId="31" applyFont="1">
      <alignment/>
      <protection/>
    </xf>
    <xf numFmtId="164" fontId="1" fillId="0" borderId="0" xfId="31" applyFont="1">
      <alignment/>
      <protection/>
    </xf>
    <xf numFmtId="164" fontId="6" fillId="0" borderId="0" xfId="31" applyFont="1" applyBorder="1" applyAlignment="1">
      <alignment horizontal="right"/>
      <protection/>
    </xf>
    <xf numFmtId="164" fontId="10" fillId="0" borderId="0" xfId="31" applyFont="1">
      <alignment/>
      <protection/>
    </xf>
    <xf numFmtId="164" fontId="24" fillId="0" borderId="0" xfId="31" applyFont="1" applyBorder="1">
      <alignment/>
      <protection/>
    </xf>
    <xf numFmtId="164" fontId="7" fillId="0" borderId="0" xfId="31" applyFont="1" applyBorder="1" applyAlignment="1">
      <alignment horizontal="center"/>
      <protection/>
    </xf>
    <xf numFmtId="164" fontId="7" fillId="0" borderId="0" xfId="31" applyFont="1" applyBorder="1" applyAlignment="1">
      <alignment horizontal="center" vertical="center" wrapText="1"/>
      <protection/>
    </xf>
    <xf numFmtId="164" fontId="9" fillId="0" borderId="11" xfId="31" applyFont="1" applyBorder="1">
      <alignment/>
      <protection/>
    </xf>
    <xf numFmtId="164" fontId="8" fillId="0" borderId="2" xfId="31" applyFont="1" applyBorder="1" applyAlignment="1">
      <alignment horizontal="center" vertical="center"/>
      <protection/>
    </xf>
    <xf numFmtId="164" fontId="14" fillId="0" borderId="2" xfId="31" applyFont="1" applyBorder="1" applyAlignment="1">
      <alignment horizontal="center" vertical="center" wrapText="1"/>
      <protection/>
    </xf>
    <xf numFmtId="164" fontId="24" fillId="0" borderId="2" xfId="31" applyFont="1" applyBorder="1" applyAlignment="1">
      <alignment horizontal="center" vertical="center" wrapText="1"/>
      <protection/>
    </xf>
    <xf numFmtId="164" fontId="14" fillId="0" borderId="2" xfId="31" applyFont="1" applyFill="1" applyBorder="1" applyAlignment="1">
      <alignment horizontal="center" vertical="center" wrapText="1"/>
      <protection/>
    </xf>
    <xf numFmtId="167" fontId="7" fillId="0" borderId="7" xfId="34" applyNumberFormat="1" applyFont="1" applyFill="1" applyBorder="1" applyAlignment="1" applyProtection="1">
      <alignment horizontal="center"/>
      <protection/>
    </xf>
    <xf numFmtId="167" fontId="7" fillId="0" borderId="11" xfId="31" applyNumberFormat="1" applyFont="1" applyBorder="1" applyAlignment="1">
      <alignment horizontal="center"/>
      <protection/>
    </xf>
    <xf numFmtId="164" fontId="7" fillId="0" borderId="7" xfId="31" applyFont="1" applyBorder="1" applyAlignment="1">
      <alignment horizontal="center"/>
      <protection/>
    </xf>
    <xf numFmtId="171" fontId="7" fillId="0" borderId="7" xfId="31" applyNumberFormat="1" applyFont="1" applyBorder="1" applyAlignment="1">
      <alignment/>
      <protection/>
    </xf>
    <xf numFmtId="164" fontId="7" fillId="0" borderId="7" xfId="31" applyFont="1" applyBorder="1" applyAlignment="1">
      <alignment horizontal="left" vertical="center" wrapText="1"/>
      <protection/>
    </xf>
    <xf numFmtId="167" fontId="7" fillId="0" borderId="8" xfId="34" applyNumberFormat="1" applyFont="1" applyFill="1" applyBorder="1" applyAlignment="1" applyProtection="1">
      <alignment horizontal="center"/>
      <protection/>
    </xf>
    <xf numFmtId="167" fontId="7" fillId="0" borderId="7" xfId="31" applyNumberFormat="1" applyFont="1" applyBorder="1" applyAlignment="1">
      <alignment horizontal="center"/>
      <protection/>
    </xf>
    <xf numFmtId="171" fontId="7" fillId="0" borderId="2" xfId="31" applyNumberFormat="1" applyFont="1" applyBorder="1" applyAlignment="1">
      <alignment/>
      <protection/>
    </xf>
    <xf numFmtId="164" fontId="6" fillId="0" borderId="7" xfId="31" applyFont="1" applyBorder="1" applyAlignment="1">
      <alignment horizontal="left" vertical="center"/>
      <protection/>
    </xf>
    <xf numFmtId="167" fontId="6" fillId="0" borderId="2" xfId="31" applyNumberFormat="1" applyFont="1" applyBorder="1" applyAlignment="1">
      <alignment horizontal="center"/>
      <protection/>
    </xf>
    <xf numFmtId="164" fontId="6" fillId="0" borderId="2" xfId="31" applyFont="1" applyBorder="1" applyAlignment="1">
      <alignment horizontal="center"/>
      <protection/>
    </xf>
    <xf numFmtId="171" fontId="6" fillId="0" borderId="2" xfId="31" applyNumberFormat="1" applyFont="1" applyBorder="1" applyAlignment="1">
      <alignment/>
      <protection/>
    </xf>
    <xf numFmtId="164" fontId="7" fillId="0" borderId="13" xfId="31" applyFont="1" applyBorder="1" applyAlignment="1">
      <alignment horizontal="left" vertical="center" wrapText="1"/>
      <protection/>
    </xf>
    <xf numFmtId="167" fontId="7" fillId="0" borderId="6" xfId="31" applyNumberFormat="1" applyFont="1" applyBorder="1" applyAlignment="1">
      <alignment horizontal="center"/>
      <protection/>
    </xf>
    <xf numFmtId="164" fontId="6" fillId="2" borderId="2" xfId="31" applyFont="1" applyFill="1" applyBorder="1" applyAlignment="1">
      <alignment horizontal="left" vertical="center" wrapText="1"/>
      <protection/>
    </xf>
    <xf numFmtId="167" fontId="6" fillId="0" borderId="6" xfId="31" applyNumberFormat="1" applyFont="1" applyBorder="1" applyAlignment="1">
      <alignment horizontal="center"/>
      <protection/>
    </xf>
    <xf numFmtId="167" fontId="6" fillId="0" borderId="7" xfId="31" applyNumberFormat="1" applyFont="1" applyBorder="1" applyAlignment="1">
      <alignment horizontal="center"/>
      <protection/>
    </xf>
    <xf numFmtId="164" fontId="6" fillId="0" borderId="7" xfId="31" applyFont="1" applyBorder="1" applyAlignment="1">
      <alignment horizontal="center"/>
      <protection/>
    </xf>
    <xf numFmtId="167" fontId="6" fillId="0" borderId="1" xfId="31" applyNumberFormat="1" applyFont="1" applyBorder="1" applyAlignment="1">
      <alignment horizontal="center"/>
      <protection/>
    </xf>
    <xf numFmtId="164" fontId="6" fillId="0" borderId="2" xfId="31" applyFont="1" applyBorder="1" applyAlignment="1">
      <alignment horizontal="left" vertical="center" wrapText="1"/>
      <protection/>
    </xf>
    <xf numFmtId="164" fontId="7" fillId="0" borderId="2" xfId="31" applyFont="1" applyFill="1" applyBorder="1" applyAlignment="1">
      <alignment horizontal="left" vertical="center" wrapText="1"/>
      <protection/>
    </xf>
    <xf numFmtId="167" fontId="7" fillId="0" borderId="2" xfId="31" applyNumberFormat="1" applyFont="1" applyFill="1" applyBorder="1" applyAlignment="1">
      <alignment horizontal="center"/>
      <protection/>
    </xf>
    <xf numFmtId="164" fontId="7" fillId="0" borderId="2" xfId="31" applyFont="1" applyBorder="1" applyAlignment="1">
      <alignment horizontal="center"/>
      <protection/>
    </xf>
    <xf numFmtId="167" fontId="6" fillId="0" borderId="2" xfId="31" applyNumberFormat="1" applyFont="1" applyFill="1" applyBorder="1" applyAlignment="1">
      <alignment horizontal="center"/>
      <protection/>
    </xf>
    <xf numFmtId="164" fontId="6" fillId="0" borderId="13" xfId="31" applyFont="1" applyBorder="1" applyAlignment="1">
      <alignment horizontal="center"/>
      <protection/>
    </xf>
    <xf numFmtId="164" fontId="6" fillId="0" borderId="2" xfId="31" applyFont="1" applyBorder="1" applyAlignment="1">
      <alignment horizontal="left" vertical="center"/>
      <protection/>
    </xf>
    <xf numFmtId="167" fontId="7" fillId="0" borderId="13" xfId="31" applyNumberFormat="1" applyFont="1" applyBorder="1" applyAlignment="1">
      <alignment horizontal="center"/>
      <protection/>
    </xf>
    <xf numFmtId="164" fontId="7" fillId="0" borderId="13" xfId="31" applyFont="1" applyBorder="1" applyAlignment="1">
      <alignment horizontal="center"/>
      <protection/>
    </xf>
    <xf numFmtId="171" fontId="7" fillId="2" borderId="2" xfId="31" applyNumberFormat="1" applyFont="1" applyFill="1" applyBorder="1" applyAlignment="1">
      <alignment/>
      <protection/>
    </xf>
    <xf numFmtId="164" fontId="6" fillId="0" borderId="7" xfId="31" applyFont="1" applyBorder="1" applyAlignment="1">
      <alignment horizontal="left" vertical="center" wrapText="1"/>
      <protection/>
    </xf>
    <xf numFmtId="167" fontId="7" fillId="0" borderId="2" xfId="31" applyNumberFormat="1" applyFont="1" applyBorder="1" applyAlignment="1">
      <alignment horizontal="center"/>
      <protection/>
    </xf>
    <xf numFmtId="171" fontId="7" fillId="0" borderId="2" xfId="31" applyNumberFormat="1" applyFont="1" applyBorder="1">
      <alignment/>
      <protection/>
    </xf>
    <xf numFmtId="171" fontId="6" fillId="0" borderId="13" xfId="31" applyNumberFormat="1" applyFont="1" applyBorder="1" applyAlignment="1">
      <alignment/>
      <protection/>
    </xf>
    <xf numFmtId="167" fontId="7" fillId="2" borderId="7" xfId="31" applyNumberFormat="1" applyFont="1" applyFill="1" applyBorder="1" applyAlignment="1">
      <alignment horizontal="center"/>
      <protection/>
    </xf>
    <xf numFmtId="164" fontId="7" fillId="0" borderId="7" xfId="31" applyFont="1" applyFill="1" applyBorder="1" applyAlignment="1">
      <alignment horizontal="center"/>
      <protection/>
    </xf>
    <xf numFmtId="167" fontId="6" fillId="0" borderId="7" xfId="31" applyNumberFormat="1" applyFont="1" applyFill="1" applyBorder="1" applyAlignment="1">
      <alignment horizontal="center"/>
      <protection/>
    </xf>
    <xf numFmtId="164" fontId="6" fillId="0" borderId="2" xfId="31" applyFont="1" applyFill="1" applyBorder="1" applyAlignment="1">
      <alignment horizontal="center"/>
      <protection/>
    </xf>
    <xf numFmtId="164" fontId="6" fillId="0" borderId="2" xfId="31" applyFont="1" applyFill="1" applyBorder="1" applyAlignment="1">
      <alignment horizontal="left" vertical="center" wrapText="1"/>
      <protection/>
    </xf>
    <xf numFmtId="164" fontId="7" fillId="2" borderId="2" xfId="31" applyFont="1" applyFill="1" applyBorder="1" applyAlignment="1">
      <alignment horizontal="center"/>
      <protection/>
    </xf>
    <xf numFmtId="171" fontId="7" fillId="2" borderId="2" xfId="31" applyNumberFormat="1" applyFont="1" applyFill="1" applyBorder="1" applyAlignment="1">
      <alignment horizontal="right"/>
      <protection/>
    </xf>
    <xf numFmtId="164" fontId="6" fillId="2" borderId="2" xfId="31" applyFont="1" applyFill="1" applyBorder="1" applyAlignment="1">
      <alignment horizontal="center"/>
      <protection/>
    </xf>
    <xf numFmtId="171" fontId="6" fillId="2" borderId="2" xfId="31" applyNumberFormat="1" applyFont="1" applyFill="1" applyBorder="1" applyAlignment="1">
      <alignment horizontal="right"/>
      <protection/>
    </xf>
    <xf numFmtId="164" fontId="11" fillId="0" borderId="2" xfId="31" applyFont="1" applyBorder="1">
      <alignment/>
      <protection/>
    </xf>
    <xf numFmtId="169" fontId="6" fillId="0" borderId="2" xfId="31" applyNumberFormat="1" applyFont="1" applyBorder="1" applyAlignment="1">
      <alignment horizontal="center"/>
      <protection/>
    </xf>
    <xf numFmtId="175" fontId="6" fillId="0" borderId="2" xfId="31" applyNumberFormat="1" applyFont="1" applyBorder="1" applyAlignment="1">
      <alignment horizontal="center"/>
      <protection/>
    </xf>
    <xf numFmtId="167" fontId="7" fillId="0" borderId="12" xfId="31" applyNumberFormat="1" applyFont="1" applyBorder="1" applyAlignment="1">
      <alignment horizontal="center"/>
      <protection/>
    </xf>
    <xf numFmtId="164" fontId="6" fillId="0" borderId="6" xfId="31" applyFont="1" applyBorder="1" applyAlignment="1">
      <alignment horizontal="center"/>
      <protection/>
    </xf>
    <xf numFmtId="171" fontId="6" fillId="0" borderId="7" xfId="31" applyNumberFormat="1" applyFont="1" applyBorder="1" applyAlignment="1">
      <alignment/>
      <protection/>
    </xf>
    <xf numFmtId="167" fontId="6" fillId="0" borderId="12" xfId="31" applyNumberFormat="1" applyFont="1" applyBorder="1" applyAlignment="1">
      <alignment horizontal="center"/>
      <protection/>
    </xf>
    <xf numFmtId="164" fontId="7" fillId="0" borderId="2" xfId="31" applyFont="1" applyBorder="1" applyAlignment="1">
      <alignment horizontal="left" vertical="center" wrapText="1"/>
      <protection/>
    </xf>
    <xf numFmtId="164" fontId="7" fillId="0" borderId="1" xfId="31" applyFont="1" applyBorder="1" applyAlignment="1">
      <alignment horizontal="center"/>
      <protection/>
    </xf>
    <xf numFmtId="164" fontId="6" fillId="0" borderId="1" xfId="31" applyFont="1" applyBorder="1" applyAlignment="1">
      <alignment horizontal="center"/>
      <protection/>
    </xf>
    <xf numFmtId="171" fontId="6" fillId="0" borderId="2" xfId="31" applyNumberFormat="1" applyFont="1" applyBorder="1">
      <alignment/>
      <protection/>
    </xf>
    <xf numFmtId="171" fontId="1" fillId="0" borderId="0" xfId="31" applyNumberFormat="1">
      <alignment/>
      <protection/>
    </xf>
    <xf numFmtId="164" fontId="7" fillId="0" borderId="2" xfId="31" applyFont="1" applyFill="1" applyBorder="1" applyAlignment="1">
      <alignment horizontal="left" vertical="center"/>
      <protection/>
    </xf>
    <xf numFmtId="164" fontId="7" fillId="0" borderId="2" xfId="31" applyFont="1" applyFill="1" applyBorder="1" applyAlignment="1">
      <alignment horizontal="center"/>
      <protection/>
    </xf>
    <xf numFmtId="171" fontId="7" fillId="0" borderId="2" xfId="31" applyNumberFormat="1" applyFont="1" applyFill="1" applyBorder="1">
      <alignment/>
      <protection/>
    </xf>
    <xf numFmtId="164" fontId="7" fillId="0" borderId="14" xfId="31" applyFont="1" applyBorder="1" applyAlignment="1">
      <alignment horizontal="left" vertical="center" wrapText="1"/>
      <protection/>
    </xf>
    <xf numFmtId="171" fontId="6" fillId="0" borderId="2" xfId="31" applyNumberFormat="1" applyFont="1" applyFill="1" applyBorder="1">
      <alignment/>
      <protection/>
    </xf>
    <xf numFmtId="164" fontId="7" fillId="0" borderId="13" xfId="31" applyFont="1" applyFill="1" applyBorder="1" applyAlignment="1">
      <alignment horizontal="left" vertical="center" wrapText="1"/>
      <protection/>
    </xf>
    <xf numFmtId="164" fontId="7" fillId="0" borderId="13" xfId="31" applyFont="1" applyBorder="1" applyAlignment="1">
      <alignment horizontal="left" vertical="center"/>
      <protection/>
    </xf>
    <xf numFmtId="164" fontId="6" fillId="0" borderId="13" xfId="31" applyFont="1" applyFill="1" applyBorder="1" applyAlignment="1">
      <alignment horizontal="left" vertical="center"/>
      <protection/>
    </xf>
    <xf numFmtId="167" fontId="7" fillId="0" borderId="2" xfId="34" applyNumberFormat="1" applyFont="1" applyFill="1" applyBorder="1" applyAlignment="1" applyProtection="1">
      <alignment horizontal="center"/>
      <protection/>
    </xf>
    <xf numFmtId="167" fontId="7" fillId="0" borderId="6" xfId="34" applyNumberFormat="1" applyFont="1" applyFill="1" applyBorder="1" applyAlignment="1" applyProtection="1">
      <alignment horizontal="center"/>
      <protection/>
    </xf>
    <xf numFmtId="164" fontId="7" fillId="0" borderId="6" xfId="31" applyFont="1" applyBorder="1" applyAlignment="1">
      <alignment horizontal="center"/>
      <protection/>
    </xf>
    <xf numFmtId="171" fontId="7" fillId="0" borderId="7" xfId="31" applyNumberFormat="1" applyFont="1" applyBorder="1">
      <alignment/>
      <protection/>
    </xf>
    <xf numFmtId="167" fontId="6" fillId="0" borderId="6" xfId="34" applyNumberFormat="1" applyFont="1" applyFill="1" applyBorder="1" applyAlignment="1" applyProtection="1">
      <alignment horizontal="center"/>
      <protection/>
    </xf>
    <xf numFmtId="171" fontId="6" fillId="0" borderId="7" xfId="31" applyNumberFormat="1" applyFont="1" applyBorder="1">
      <alignment/>
      <protection/>
    </xf>
    <xf numFmtId="164" fontId="7" fillId="0" borderId="2" xfId="31" applyFont="1" applyBorder="1">
      <alignment/>
      <protection/>
    </xf>
    <xf numFmtId="167" fontId="6" fillId="2" borderId="2" xfId="31" applyNumberFormat="1" applyFont="1" applyFill="1" applyBorder="1" applyAlignment="1">
      <alignment horizontal="center"/>
      <protection/>
    </xf>
    <xf numFmtId="164" fontId="6" fillId="2" borderId="7" xfId="30" applyFont="1" applyFill="1" applyBorder="1" applyAlignment="1">
      <alignment horizontal="left" vertical="center" wrapText="1"/>
      <protection/>
    </xf>
    <xf numFmtId="164" fontId="6" fillId="0" borderId="15" xfId="31" applyFont="1" applyBorder="1" applyAlignment="1">
      <alignment horizontal="left" vertical="center"/>
      <protection/>
    </xf>
    <xf numFmtId="167" fontId="7" fillId="0" borderId="2" xfId="31" applyNumberFormat="1" applyFont="1" applyBorder="1">
      <alignment/>
      <protection/>
    </xf>
    <xf numFmtId="167" fontId="6" fillId="0" borderId="2" xfId="31" applyNumberFormat="1" applyFont="1" applyBorder="1">
      <alignment/>
      <protection/>
    </xf>
    <xf numFmtId="164" fontId="6" fillId="0" borderId="2" xfId="31" applyFont="1" applyBorder="1">
      <alignment/>
      <protection/>
    </xf>
    <xf numFmtId="164" fontId="7" fillId="6" borderId="2" xfId="30" applyFont="1" applyFill="1" applyBorder="1" applyAlignment="1">
      <alignment horizontal="left" vertical="center"/>
      <protection/>
    </xf>
    <xf numFmtId="164" fontId="6" fillId="0" borderId="16" xfId="31" applyFont="1" applyBorder="1">
      <alignment/>
      <protection/>
    </xf>
    <xf numFmtId="175" fontId="6" fillId="0" borderId="16" xfId="31" applyNumberFormat="1" applyFont="1" applyFill="1" applyBorder="1" applyAlignment="1">
      <alignment horizontal="center"/>
      <protection/>
    </xf>
    <xf numFmtId="164" fontId="6" fillId="0" borderId="16" xfId="31" applyFont="1" applyBorder="1" applyAlignment="1">
      <alignment horizontal="center"/>
      <protection/>
    </xf>
    <xf numFmtId="171" fontId="1" fillId="0" borderId="0" xfId="31" applyNumberFormat="1" applyFont="1">
      <alignment/>
      <protection/>
    </xf>
    <xf numFmtId="164" fontId="9" fillId="0" borderId="0" xfId="31" applyFont="1" applyBorder="1">
      <alignment/>
      <protection/>
    </xf>
    <xf numFmtId="175" fontId="9" fillId="0" borderId="0" xfId="31" applyNumberFormat="1" applyFont="1" applyFill="1" applyBorder="1" applyAlignment="1">
      <alignment horizontal="center"/>
      <protection/>
    </xf>
    <xf numFmtId="164" fontId="9" fillId="0" borderId="0" xfId="31" applyFont="1" applyBorder="1" applyAlignment="1">
      <alignment horizontal="center"/>
      <protection/>
    </xf>
    <xf numFmtId="164" fontId="24" fillId="0" borderId="0" xfId="31" applyFont="1" applyFill="1" applyBorder="1">
      <alignment/>
      <protection/>
    </xf>
    <xf numFmtId="164" fontId="1" fillId="0" borderId="0" xfId="31" applyFill="1" applyBorder="1">
      <alignment/>
      <protection/>
    </xf>
    <xf numFmtId="164" fontId="8" fillId="0" borderId="0" xfId="31" applyFont="1" applyFill="1" applyBorder="1" applyAlignment="1">
      <alignment horizontal="center"/>
      <protection/>
    </xf>
    <xf numFmtId="164" fontId="9" fillId="0" borderId="0" xfId="31" applyFont="1" applyFill="1" applyBorder="1">
      <alignment/>
      <protection/>
    </xf>
    <xf numFmtId="164" fontId="1" fillId="0" borderId="0" xfId="31" applyFont="1" applyFill="1" applyBorder="1">
      <alignment/>
      <protection/>
    </xf>
    <xf numFmtId="164" fontId="24" fillId="0" borderId="0" xfId="31" applyFont="1" applyFill="1" applyBorder="1" applyAlignment="1">
      <alignment horizontal="center"/>
      <protection/>
    </xf>
    <xf numFmtId="164" fontId="24" fillId="0" borderId="0" xfId="31" applyFont="1" applyFill="1" applyBorder="1" applyAlignment="1">
      <alignment horizontal="left"/>
      <protection/>
    </xf>
    <xf numFmtId="174" fontId="24" fillId="0" borderId="0" xfId="34" applyNumberFormat="1" applyFont="1" applyFill="1" applyBorder="1" applyAlignment="1" applyProtection="1">
      <alignment horizontal="center"/>
      <protection/>
    </xf>
    <xf numFmtId="164" fontId="24" fillId="0" borderId="0" xfId="31" applyFont="1" applyFill="1" applyBorder="1" applyAlignment="1">
      <alignment/>
      <protection/>
    </xf>
    <xf numFmtId="166" fontId="24" fillId="0" borderId="0" xfId="34" applyFont="1" applyFill="1" applyBorder="1" applyAlignment="1" applyProtection="1">
      <alignment horizontal="center"/>
      <protection/>
    </xf>
    <xf numFmtId="164" fontId="9" fillId="0" borderId="0" xfId="31" applyFont="1" applyFill="1" applyBorder="1" applyAlignment="1">
      <alignment horizontal="center"/>
      <protection/>
    </xf>
    <xf numFmtId="164" fontId="9" fillId="0" borderId="0" xfId="31" applyFont="1" applyFill="1" applyBorder="1" applyAlignment="1">
      <alignment/>
      <protection/>
    </xf>
    <xf numFmtId="169" fontId="9" fillId="0" borderId="0" xfId="31" applyNumberFormat="1" applyFont="1" applyFill="1" applyBorder="1" applyAlignment="1">
      <alignment horizontal="center"/>
      <protection/>
    </xf>
    <xf numFmtId="172" fontId="9" fillId="0" borderId="0" xfId="31" applyNumberFormat="1" applyFont="1" applyFill="1" applyBorder="1" applyAlignment="1">
      <alignment horizontal="center"/>
      <protection/>
    </xf>
    <xf numFmtId="176" fontId="24" fillId="0" borderId="0" xfId="31" applyNumberFormat="1" applyFont="1" applyFill="1" applyBorder="1" applyAlignment="1">
      <alignment horizontal="center"/>
      <protection/>
    </xf>
    <xf numFmtId="176" fontId="9" fillId="0" borderId="0" xfId="31" applyNumberFormat="1" applyFont="1" applyFill="1" applyBorder="1" applyAlignment="1">
      <alignment horizontal="center"/>
      <protection/>
    </xf>
    <xf numFmtId="164" fontId="6" fillId="0" borderId="0" xfId="31" applyFont="1">
      <alignment/>
      <protection/>
    </xf>
    <xf numFmtId="164" fontId="7" fillId="0" borderId="0" xfId="31" applyFont="1" applyBorder="1">
      <alignment/>
      <protection/>
    </xf>
    <xf numFmtId="164" fontId="7" fillId="0" borderId="0" xfId="31" applyFont="1" applyBorder="1" applyAlignment="1">
      <alignment horizontal="center" wrapText="1"/>
      <protection/>
    </xf>
    <xf numFmtId="164" fontId="6" fillId="0" borderId="11" xfId="31" applyFont="1" applyBorder="1">
      <alignment/>
      <protection/>
    </xf>
    <xf numFmtId="164" fontId="7" fillId="0" borderId="2" xfId="31" applyFont="1" applyBorder="1" applyAlignment="1">
      <alignment horizontal="center" vertical="center"/>
      <protection/>
    </xf>
    <xf numFmtId="164" fontId="8" fillId="0" borderId="2" xfId="31" applyFont="1" applyBorder="1" applyAlignment="1">
      <alignment horizontal="center" vertical="center" wrapText="1"/>
      <protection/>
    </xf>
    <xf numFmtId="164" fontId="8" fillId="0" borderId="2" xfId="31" applyFont="1" applyBorder="1" applyAlignment="1">
      <alignment horizontal="center" vertical="top" wrapText="1"/>
      <protection/>
    </xf>
    <xf numFmtId="164" fontId="8" fillId="0" borderId="2" xfId="31" applyFont="1" applyFill="1" applyBorder="1" applyAlignment="1">
      <alignment horizontal="center" vertical="center" wrapText="1"/>
      <protection/>
    </xf>
    <xf numFmtId="167" fontId="7" fillId="2" borderId="2" xfId="31" applyNumberFormat="1" applyFont="1" applyFill="1" applyBorder="1" applyAlignment="1">
      <alignment horizontal="center"/>
      <protection/>
    </xf>
    <xf numFmtId="164" fontId="6" fillId="0" borderId="2" xfId="31" applyFont="1" applyFill="1" applyBorder="1" applyAlignment="1">
      <alignment horizontal="left" vertical="center"/>
      <protection/>
    </xf>
    <xf numFmtId="164" fontId="6" fillId="0" borderId="14" xfId="31" applyFont="1" applyBorder="1" applyAlignment="1">
      <alignment horizontal="left" vertical="center" wrapText="1"/>
      <protection/>
    </xf>
    <xf numFmtId="171" fontId="6" fillId="0" borderId="16" xfId="31" applyNumberFormat="1" applyFont="1" applyBorder="1">
      <alignment/>
      <protection/>
    </xf>
    <xf numFmtId="164" fontId="6" fillId="0" borderId="0" xfId="31" applyFont="1" applyBorder="1">
      <alignment/>
      <protection/>
    </xf>
    <xf numFmtId="175" fontId="6" fillId="0" borderId="0" xfId="31" applyNumberFormat="1" applyFont="1" applyFill="1" applyBorder="1" applyAlignment="1">
      <alignment horizontal="center"/>
      <protection/>
    </xf>
    <xf numFmtId="164" fontId="6" fillId="0" borderId="0" xfId="31" applyFont="1" applyBorder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3 2" xfId="22"/>
    <cellStyle name="Обычный 3 3" xfId="23"/>
    <cellStyle name="Обычный 3 4" xfId="24"/>
    <cellStyle name="Обычный 3 5" xfId="25"/>
    <cellStyle name="Обычный 4" xfId="26"/>
    <cellStyle name="Обычный 5" xfId="27"/>
    <cellStyle name="Обычный 6" xfId="28"/>
    <cellStyle name="Обычный 7" xfId="29"/>
    <cellStyle name="Обычный 8" xfId="30"/>
    <cellStyle name="Обычный 9" xfId="31"/>
    <cellStyle name="Процентный 2" xfId="32"/>
    <cellStyle name="Финансовый 2" xfId="33"/>
    <cellStyle name="Финансовый 3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L76"/>
  <sheetViews>
    <sheetView view="pageBreakPreview" zoomScale="80" zoomScaleNormal="80" zoomScaleSheetLayoutView="80" workbookViewId="0" topLeftCell="A1">
      <selection activeCell="C64" activeCellId="1" sqref="A1:E3 C64"/>
    </sheetView>
  </sheetViews>
  <sheetFormatPr defaultColWidth="9.140625" defaultRowHeight="15"/>
  <cols>
    <col min="1" max="1" width="13.00390625" style="1" customWidth="1"/>
    <col min="2" max="2" width="35.421875" style="1" customWidth="1"/>
    <col min="3" max="3" width="86.7109375" style="1" customWidth="1"/>
    <col min="4" max="4" width="21.140625" style="1" customWidth="1"/>
    <col min="5" max="8" width="0" style="1" hidden="1" customWidth="1"/>
    <col min="9" max="9" width="17.140625" style="1" customWidth="1"/>
    <col min="10" max="10" width="11.140625" style="1" customWidth="1"/>
    <col min="11" max="11" width="9.140625" style="1" customWidth="1"/>
    <col min="12" max="12" width="12.421875" style="1" customWidth="1"/>
    <col min="13" max="16384" width="9.140625" style="1" customWidth="1"/>
  </cols>
  <sheetData>
    <row r="1" spans="1:9" ht="12.75">
      <c r="A1" s="2" t="s">
        <v>0</v>
      </c>
      <c r="B1" s="2"/>
      <c r="C1" s="2"/>
      <c r="D1" s="2"/>
      <c r="E1" s="3"/>
      <c r="F1" s="4"/>
      <c r="G1" s="5"/>
      <c r="H1" s="4"/>
      <c r="I1" s="6"/>
    </row>
    <row r="2" spans="1:9" ht="12.75">
      <c r="A2" s="7" t="s">
        <v>1</v>
      </c>
      <c r="B2" s="7"/>
      <c r="C2" s="7"/>
      <c r="D2" s="7"/>
      <c r="E2" s="7"/>
      <c r="F2" s="8"/>
      <c r="G2" s="5"/>
      <c r="H2" s="4"/>
      <c r="I2" s="6"/>
    </row>
    <row r="3" spans="1:9" ht="18" customHeight="1">
      <c r="A3" s="9"/>
      <c r="B3" s="10"/>
      <c r="C3" s="11" t="s">
        <v>2</v>
      </c>
      <c r="D3" s="11"/>
      <c r="E3" s="11"/>
      <c r="F3" s="11"/>
      <c r="G3" s="11"/>
      <c r="H3" s="11"/>
      <c r="I3" s="6"/>
    </row>
    <row r="4" spans="1:9" ht="19.5" customHeight="1">
      <c r="A4" s="9"/>
      <c r="B4" s="10"/>
      <c r="C4" s="12"/>
      <c r="D4" s="12"/>
      <c r="E4" s="13"/>
      <c r="F4" s="10"/>
      <c r="G4" s="14"/>
      <c r="H4" s="14"/>
      <c r="I4" s="15"/>
    </row>
    <row r="5" spans="1:9" ht="15.75" customHeight="1">
      <c r="A5" s="16"/>
      <c r="B5" s="10"/>
      <c r="C5" s="17" t="s">
        <v>3</v>
      </c>
      <c r="D5" s="18" t="s">
        <v>4</v>
      </c>
      <c r="E5" s="19"/>
      <c r="F5" s="20"/>
      <c r="G5" s="21"/>
      <c r="H5" s="21"/>
      <c r="I5" s="15"/>
    </row>
    <row r="6" spans="1:9" ht="15.75" customHeight="1">
      <c r="A6" s="16"/>
      <c r="B6" s="10"/>
      <c r="C6" s="17"/>
      <c r="D6" s="18"/>
      <c r="E6" s="19"/>
      <c r="F6" s="20"/>
      <c r="G6" s="21"/>
      <c r="H6" s="21"/>
      <c r="I6" s="15"/>
    </row>
    <row r="7" spans="1:9" ht="13.5" customHeight="1">
      <c r="A7" s="22"/>
      <c r="B7" s="22"/>
      <c r="C7" s="19"/>
      <c r="D7" s="19"/>
      <c r="E7" s="23"/>
      <c r="F7" s="24"/>
      <c r="G7" s="25"/>
      <c r="H7" s="25"/>
      <c r="I7" s="26"/>
    </row>
    <row r="8" spans="1:8" ht="39.75" customHeight="1">
      <c r="A8" s="27"/>
      <c r="B8" s="28" t="s">
        <v>5</v>
      </c>
      <c r="C8" s="28"/>
      <c r="D8" s="27"/>
      <c r="E8" s="29"/>
      <c r="F8" s="22"/>
      <c r="G8" s="22"/>
      <c r="H8" s="22"/>
    </row>
    <row r="9" spans="1:8" ht="20.25" customHeight="1">
      <c r="A9" s="22"/>
      <c r="B9" s="30"/>
      <c r="C9" s="30"/>
      <c r="D9" s="30"/>
      <c r="E9" s="29"/>
      <c r="F9" s="31"/>
      <c r="G9" s="22"/>
      <c r="H9" s="22"/>
    </row>
    <row r="10" spans="1:8" s="37" customFormat="1" ht="92.25" customHeight="1">
      <c r="A10" s="32" t="s">
        <v>6</v>
      </c>
      <c r="B10" s="32" t="s">
        <v>7</v>
      </c>
      <c r="C10" s="32" t="s">
        <v>8</v>
      </c>
      <c r="D10" s="33" t="s">
        <v>9</v>
      </c>
      <c r="E10" s="34" t="s">
        <v>10</v>
      </c>
      <c r="F10" s="35" t="s">
        <v>11</v>
      </c>
      <c r="G10" s="35" t="s">
        <v>12</v>
      </c>
      <c r="H10" s="36" t="s">
        <v>13</v>
      </c>
    </row>
    <row r="11" spans="1:11" s="37" customFormat="1" ht="12.75">
      <c r="A11" s="38">
        <v>1</v>
      </c>
      <c r="B11" s="38">
        <v>2</v>
      </c>
      <c r="C11" s="39">
        <v>3</v>
      </c>
      <c r="D11" s="40">
        <v>4</v>
      </c>
      <c r="E11" s="41">
        <v>6</v>
      </c>
      <c r="F11" s="42">
        <v>7</v>
      </c>
      <c r="G11" s="42">
        <v>8</v>
      </c>
      <c r="H11" s="43">
        <v>9</v>
      </c>
      <c r="I11" s="44"/>
      <c r="J11" s="45"/>
      <c r="K11" s="45"/>
    </row>
    <row r="12" spans="1:12" s="37" customFormat="1" ht="21" customHeight="1">
      <c r="A12" s="46" t="s">
        <v>14</v>
      </c>
      <c r="B12" s="47" t="s">
        <v>15</v>
      </c>
      <c r="C12" s="48" t="s">
        <v>16</v>
      </c>
      <c r="D12" s="49">
        <f>D13+D27+D30+D33+D37+D48</f>
        <v>76863</v>
      </c>
      <c r="E12" s="50" t="e">
        <f>E13+E27+E30+#REF!+E37</f>
        <v>#VALUE!</v>
      </c>
      <c r="F12" s="51" t="e">
        <f>F13+F27+F30+#REF!+F37</f>
        <v>#VALUE!</v>
      </c>
      <c r="G12" s="51" t="e">
        <f>G13+G27+G30+#REF!+G37</f>
        <v>#VALUE!</v>
      </c>
      <c r="H12" s="51" t="e">
        <f>H13+H27+H30+#REF!+H37</f>
        <v>#VALUE!</v>
      </c>
      <c r="I12" s="52"/>
      <c r="J12" s="53"/>
      <c r="L12" s="54"/>
    </row>
    <row r="13" spans="1:12" s="37" customFormat="1" ht="22.5" customHeight="1">
      <c r="A13" s="55" t="s">
        <v>14</v>
      </c>
      <c r="B13" s="47" t="s">
        <v>17</v>
      </c>
      <c r="C13" s="48" t="s">
        <v>18</v>
      </c>
      <c r="D13" s="56">
        <f>D14+D22+D25</f>
        <v>71888.9</v>
      </c>
      <c r="E13" s="57">
        <f>E14+E22</f>
        <v>6129.2</v>
      </c>
      <c r="F13" s="57">
        <f>F14+F22</f>
        <v>12929.8</v>
      </c>
      <c r="G13" s="57">
        <f>G14+G22</f>
        <v>9439.2</v>
      </c>
      <c r="H13" s="57">
        <f>H14+H22</f>
        <v>7263.8</v>
      </c>
      <c r="I13" s="52"/>
      <c r="J13" s="53"/>
      <c r="L13" s="54"/>
    </row>
    <row r="14" spans="1:12" s="37" customFormat="1" ht="47.25" customHeight="1">
      <c r="A14" s="55" t="s">
        <v>19</v>
      </c>
      <c r="B14" s="47" t="s">
        <v>20</v>
      </c>
      <c r="C14" s="48" t="s">
        <v>21</v>
      </c>
      <c r="D14" s="56">
        <f>D15+D18+D21</f>
        <v>41328.9</v>
      </c>
      <c r="E14" s="58">
        <f>E15+E18</f>
        <v>4477.4</v>
      </c>
      <c r="F14" s="58">
        <f>F15+F18</f>
        <v>10866.9</v>
      </c>
      <c r="G14" s="58">
        <f>G15+G18</f>
        <v>7613.2</v>
      </c>
      <c r="H14" s="58">
        <f>H15+H18</f>
        <v>5650.5</v>
      </c>
      <c r="I14" s="52"/>
      <c r="J14" s="53"/>
      <c r="L14" s="54"/>
    </row>
    <row r="15" spans="1:12" s="37" customFormat="1" ht="56.25" customHeight="1">
      <c r="A15" s="55" t="s">
        <v>19</v>
      </c>
      <c r="B15" s="47" t="s">
        <v>22</v>
      </c>
      <c r="C15" s="48" t="s">
        <v>23</v>
      </c>
      <c r="D15" s="56">
        <f>D16+D17</f>
        <v>28826</v>
      </c>
      <c r="E15" s="59">
        <f>E16+E17</f>
        <v>3827.4</v>
      </c>
      <c r="F15" s="59">
        <f>F16+F17</f>
        <v>8856.6</v>
      </c>
      <c r="G15" s="59">
        <f>G16+G17</f>
        <v>5971</v>
      </c>
      <c r="H15" s="59">
        <f>H16+H17</f>
        <v>4977</v>
      </c>
      <c r="I15" s="52"/>
      <c r="J15" s="53"/>
      <c r="L15" s="54"/>
    </row>
    <row r="16" spans="1:12" s="37" customFormat="1" ht="43.5" customHeight="1">
      <c r="A16" s="60" t="s">
        <v>19</v>
      </c>
      <c r="B16" s="61" t="s">
        <v>24</v>
      </c>
      <c r="C16" s="62" t="s">
        <v>23</v>
      </c>
      <c r="D16" s="63">
        <v>28820</v>
      </c>
      <c r="E16" s="64">
        <f>3827.4-50</f>
        <v>3777.4</v>
      </c>
      <c r="F16" s="64">
        <f>6772.6+2084</f>
        <v>8856.6</v>
      </c>
      <c r="G16" s="64">
        <f>5100+871</f>
        <v>5971</v>
      </c>
      <c r="H16" s="64">
        <v>4977</v>
      </c>
      <c r="I16" s="52"/>
      <c r="J16" s="53"/>
      <c r="L16" s="54"/>
    </row>
    <row r="17" spans="1:12" s="37" customFormat="1" ht="66" customHeight="1">
      <c r="A17" s="60" t="s">
        <v>19</v>
      </c>
      <c r="B17" s="61" t="s">
        <v>25</v>
      </c>
      <c r="C17" s="62" t="s">
        <v>26</v>
      </c>
      <c r="D17" s="63">
        <v>6</v>
      </c>
      <c r="E17" s="64">
        <v>50</v>
      </c>
      <c r="F17" s="64">
        <v>0</v>
      </c>
      <c r="G17" s="64">
        <v>0</v>
      </c>
      <c r="H17" s="64">
        <v>0</v>
      </c>
      <c r="I17" s="52"/>
      <c r="J17" s="53"/>
      <c r="L17" s="54"/>
    </row>
    <row r="18" spans="1:12" s="37" customFormat="1" ht="63.75" customHeight="1">
      <c r="A18" s="55" t="s">
        <v>19</v>
      </c>
      <c r="B18" s="47" t="s">
        <v>27</v>
      </c>
      <c r="C18" s="48" t="s">
        <v>28</v>
      </c>
      <c r="D18" s="56">
        <f>D19+D20</f>
        <v>9002.9</v>
      </c>
      <c r="E18" s="59">
        <f>E19+E20</f>
        <v>650</v>
      </c>
      <c r="F18" s="59">
        <f>F19+F20</f>
        <v>2010.3</v>
      </c>
      <c r="G18" s="59">
        <f>G19+G20</f>
        <v>1642.2</v>
      </c>
      <c r="H18" s="59">
        <f>H19+H20</f>
        <v>673.5</v>
      </c>
      <c r="I18" s="52"/>
      <c r="J18" s="53"/>
      <c r="L18" s="54"/>
    </row>
    <row r="19" spans="1:12" s="37" customFormat="1" ht="65.25" customHeight="1">
      <c r="A19" s="60" t="s">
        <v>19</v>
      </c>
      <c r="B19" s="61" t="s">
        <v>29</v>
      </c>
      <c r="C19" s="62" t="s">
        <v>28</v>
      </c>
      <c r="D19" s="63">
        <v>9000</v>
      </c>
      <c r="E19" s="65">
        <f>650-100</f>
        <v>550</v>
      </c>
      <c r="F19" s="65">
        <v>2010.3</v>
      </c>
      <c r="G19" s="65">
        <v>1642.2</v>
      </c>
      <c r="H19" s="65">
        <v>673.5</v>
      </c>
      <c r="I19" s="52"/>
      <c r="J19" s="53"/>
      <c r="L19" s="54"/>
    </row>
    <row r="20" spans="1:12" s="37" customFormat="1" ht="89.25" customHeight="1">
      <c r="A20" s="60" t="s">
        <v>19</v>
      </c>
      <c r="B20" s="61" t="s">
        <v>30</v>
      </c>
      <c r="C20" s="62" t="s">
        <v>31</v>
      </c>
      <c r="D20" s="63">
        <v>2.9</v>
      </c>
      <c r="E20" s="64">
        <v>100</v>
      </c>
      <c r="F20" s="64">
        <v>0</v>
      </c>
      <c r="G20" s="64">
        <v>0</v>
      </c>
      <c r="H20" s="64">
        <v>0</v>
      </c>
      <c r="I20" s="52"/>
      <c r="J20" s="53"/>
      <c r="L20" s="54"/>
    </row>
    <row r="21" spans="1:12" s="37" customFormat="1" ht="42.75" customHeight="1">
      <c r="A21" s="55" t="s">
        <v>19</v>
      </c>
      <c r="B21" s="47" t="s">
        <v>32</v>
      </c>
      <c r="C21" s="48" t="s">
        <v>33</v>
      </c>
      <c r="D21" s="56">
        <v>3500</v>
      </c>
      <c r="E21" s="64"/>
      <c r="F21" s="64"/>
      <c r="G21" s="64"/>
      <c r="H21" s="64"/>
      <c r="I21" s="52"/>
      <c r="J21" s="53"/>
      <c r="L21" s="54"/>
    </row>
    <row r="22" spans="1:12" s="37" customFormat="1" ht="41.25" customHeight="1">
      <c r="A22" s="55" t="s">
        <v>19</v>
      </c>
      <c r="B22" s="47" t="s">
        <v>34</v>
      </c>
      <c r="C22" s="48" t="s">
        <v>35</v>
      </c>
      <c r="D22" s="56">
        <f>D23+D24</f>
        <v>30010</v>
      </c>
      <c r="E22" s="59">
        <f>E23+E24</f>
        <v>1651.8</v>
      </c>
      <c r="F22" s="59">
        <f>F23+F24</f>
        <v>2062.9</v>
      </c>
      <c r="G22" s="59">
        <f>G23+G24</f>
        <v>1826</v>
      </c>
      <c r="H22" s="59">
        <f>H23+H24</f>
        <v>1613.3</v>
      </c>
      <c r="I22" s="52"/>
      <c r="J22" s="53"/>
      <c r="L22" s="54"/>
    </row>
    <row r="23" spans="1:12" s="37" customFormat="1" ht="44.25" customHeight="1">
      <c r="A23" s="60" t="s">
        <v>19</v>
      </c>
      <c r="B23" s="61" t="s">
        <v>36</v>
      </c>
      <c r="C23" s="62" t="s">
        <v>37</v>
      </c>
      <c r="D23" s="63">
        <v>30000</v>
      </c>
      <c r="E23" s="65">
        <f>950+111.8-50+590</f>
        <v>1601.8</v>
      </c>
      <c r="F23" s="65">
        <f>2100-37.1</f>
        <v>2062.9</v>
      </c>
      <c r="G23" s="65">
        <f>1834-8</f>
        <v>1826</v>
      </c>
      <c r="H23" s="65">
        <f>900-66.7+780</f>
        <v>1613.3</v>
      </c>
      <c r="I23" s="52"/>
      <c r="J23" s="53"/>
      <c r="L23" s="54"/>
    </row>
    <row r="24" spans="1:12" s="37" customFormat="1" ht="61.5" customHeight="1">
      <c r="A24" s="60" t="s">
        <v>19</v>
      </c>
      <c r="B24" s="61" t="s">
        <v>38</v>
      </c>
      <c r="C24" s="62" t="s">
        <v>39</v>
      </c>
      <c r="D24" s="63">
        <v>10</v>
      </c>
      <c r="E24" s="66">
        <v>50</v>
      </c>
      <c r="F24" s="66">
        <v>0</v>
      </c>
      <c r="G24" s="66">
        <v>0</v>
      </c>
      <c r="H24" s="66">
        <v>0</v>
      </c>
      <c r="I24" s="52"/>
      <c r="J24" s="53"/>
      <c r="L24" s="54"/>
    </row>
    <row r="25" spans="1:12" s="37" customFormat="1" ht="45" customHeight="1">
      <c r="A25" s="55" t="s">
        <v>19</v>
      </c>
      <c r="B25" s="47" t="s">
        <v>40</v>
      </c>
      <c r="C25" s="48" t="s">
        <v>41</v>
      </c>
      <c r="D25" s="56">
        <f>D26</f>
        <v>550</v>
      </c>
      <c r="E25" s="66"/>
      <c r="F25" s="66"/>
      <c r="G25" s="66"/>
      <c r="H25" s="66"/>
      <c r="I25" s="52"/>
      <c r="J25" s="53"/>
      <c r="L25" s="54"/>
    </row>
    <row r="26" spans="1:12" s="37" customFormat="1" ht="65.25" customHeight="1">
      <c r="A26" s="60" t="s">
        <v>19</v>
      </c>
      <c r="B26" s="60" t="s">
        <v>42</v>
      </c>
      <c r="C26" s="67" t="s">
        <v>43</v>
      </c>
      <c r="D26" s="63">
        <v>550</v>
      </c>
      <c r="E26" s="66"/>
      <c r="F26" s="66"/>
      <c r="G26" s="66"/>
      <c r="H26" s="66"/>
      <c r="I26" s="52"/>
      <c r="J26" s="53"/>
      <c r="L26" s="54"/>
    </row>
    <row r="27" spans="1:12" s="68" customFormat="1" ht="20.25" customHeight="1">
      <c r="A27" s="55" t="s">
        <v>14</v>
      </c>
      <c r="B27" s="47" t="s">
        <v>44</v>
      </c>
      <c r="C27" s="48" t="s">
        <v>45</v>
      </c>
      <c r="D27" s="56">
        <f>D28</f>
        <v>0.1</v>
      </c>
      <c r="E27" s="57">
        <f aca="true" t="shared" si="0" ref="E27:H28">E28</f>
        <v>300</v>
      </c>
      <c r="F27" s="57">
        <f t="shared" si="0"/>
        <v>1548</v>
      </c>
      <c r="G27" s="57">
        <f t="shared" si="0"/>
        <v>50</v>
      </c>
      <c r="H27" s="57">
        <f t="shared" si="0"/>
        <v>0</v>
      </c>
      <c r="I27" s="52"/>
      <c r="J27" s="53"/>
      <c r="K27" s="37"/>
      <c r="L27" s="54"/>
    </row>
    <row r="28" spans="1:12" s="37" customFormat="1" ht="18.75" customHeight="1">
      <c r="A28" s="55" t="s">
        <v>19</v>
      </c>
      <c r="B28" s="47" t="s">
        <v>46</v>
      </c>
      <c r="C28" s="48" t="s">
        <v>47</v>
      </c>
      <c r="D28" s="56">
        <f>D29</f>
        <v>0.1</v>
      </c>
      <c r="E28" s="58">
        <f t="shared" si="0"/>
        <v>300</v>
      </c>
      <c r="F28" s="58">
        <f t="shared" si="0"/>
        <v>1548</v>
      </c>
      <c r="G28" s="58">
        <f t="shared" si="0"/>
        <v>50</v>
      </c>
      <c r="H28" s="58">
        <f t="shared" si="0"/>
        <v>0</v>
      </c>
      <c r="I28" s="52"/>
      <c r="J28" s="53"/>
      <c r="L28" s="54"/>
    </row>
    <row r="29" spans="1:12" s="37" customFormat="1" ht="88.5" customHeight="1">
      <c r="A29" s="60" t="s">
        <v>19</v>
      </c>
      <c r="B29" s="61" t="s">
        <v>48</v>
      </c>
      <c r="C29" s="62" t="s">
        <v>49</v>
      </c>
      <c r="D29" s="63">
        <v>0.1</v>
      </c>
      <c r="E29" s="69">
        <f>200+100</f>
        <v>300</v>
      </c>
      <c r="F29" s="69">
        <f>1648-100</f>
        <v>1548</v>
      </c>
      <c r="G29" s="69">
        <v>50</v>
      </c>
      <c r="H29" s="69">
        <v>0</v>
      </c>
      <c r="I29" s="52"/>
      <c r="J29" s="53"/>
      <c r="L29" s="54"/>
    </row>
    <row r="30" spans="1:12" s="68" customFormat="1" ht="65.25" customHeight="1">
      <c r="A30" s="55" t="s">
        <v>14</v>
      </c>
      <c r="B30" s="47" t="s">
        <v>50</v>
      </c>
      <c r="C30" s="48" t="s">
        <v>51</v>
      </c>
      <c r="D30" s="56">
        <f>D31</f>
        <v>0.1</v>
      </c>
      <c r="E30" s="57">
        <f>E31</f>
        <v>0</v>
      </c>
      <c r="F30" s="57">
        <f>F31</f>
        <v>0</v>
      </c>
      <c r="G30" s="57">
        <f>G31</f>
        <v>0</v>
      </c>
      <c r="H30" s="57">
        <f>H31</f>
        <v>5</v>
      </c>
      <c r="I30" s="52"/>
      <c r="J30" s="53"/>
      <c r="K30" s="37"/>
      <c r="L30" s="54"/>
    </row>
    <row r="31" spans="1:12" s="68" customFormat="1" ht="23.25" customHeight="1">
      <c r="A31" s="55" t="s">
        <v>19</v>
      </c>
      <c r="B31" s="47" t="s">
        <v>52</v>
      </c>
      <c r="C31" s="48" t="s">
        <v>53</v>
      </c>
      <c r="D31" s="56">
        <f>D32</f>
        <v>0.1</v>
      </c>
      <c r="E31" s="70">
        <f>SUM(E32)</f>
        <v>0</v>
      </c>
      <c r="F31" s="70">
        <f>SUM(F32)</f>
        <v>0</v>
      </c>
      <c r="G31" s="70">
        <f>SUM(G32)</f>
        <v>0</v>
      </c>
      <c r="H31" s="70">
        <f>SUM(H32)</f>
        <v>5</v>
      </c>
      <c r="I31" s="52"/>
      <c r="J31" s="53"/>
      <c r="K31" s="37"/>
      <c r="L31" s="54"/>
    </row>
    <row r="32" spans="1:12" s="68" customFormat="1" ht="44.25" customHeight="1">
      <c r="A32" s="60" t="s">
        <v>19</v>
      </c>
      <c r="B32" s="61" t="s">
        <v>54</v>
      </c>
      <c r="C32" s="62" t="s">
        <v>55</v>
      </c>
      <c r="D32" s="63">
        <v>0.1</v>
      </c>
      <c r="E32" s="70">
        <v>0</v>
      </c>
      <c r="F32" s="70">
        <v>0</v>
      </c>
      <c r="G32" s="70">
        <v>0</v>
      </c>
      <c r="H32" s="70">
        <v>5</v>
      </c>
      <c r="I32" s="52"/>
      <c r="J32" s="53"/>
      <c r="K32" s="37"/>
      <c r="L32" s="54"/>
    </row>
    <row r="33" spans="1:12" s="68" customFormat="1" ht="41.25" customHeight="1">
      <c r="A33" s="55" t="s">
        <v>14</v>
      </c>
      <c r="B33" s="47" t="s">
        <v>56</v>
      </c>
      <c r="C33" s="48" t="s">
        <v>57</v>
      </c>
      <c r="D33" s="56">
        <f>D34</f>
        <v>700</v>
      </c>
      <c r="E33" s="70"/>
      <c r="F33" s="70"/>
      <c r="G33" s="70"/>
      <c r="H33" s="70"/>
      <c r="I33" s="52"/>
      <c r="J33" s="53"/>
      <c r="K33" s="37"/>
      <c r="L33" s="54"/>
    </row>
    <row r="34" spans="1:12" s="68" customFormat="1" ht="30.75" customHeight="1">
      <c r="A34" s="55" t="s">
        <v>14</v>
      </c>
      <c r="B34" s="47" t="s">
        <v>58</v>
      </c>
      <c r="C34" s="48" t="s">
        <v>59</v>
      </c>
      <c r="D34" s="56">
        <f>D35</f>
        <v>700</v>
      </c>
      <c r="E34" s="58"/>
      <c r="F34" s="58"/>
      <c r="G34" s="58"/>
      <c r="H34" s="58"/>
      <c r="I34" s="52"/>
      <c r="J34" s="53"/>
      <c r="K34" s="37"/>
      <c r="L34" s="54"/>
    </row>
    <row r="35" spans="1:12" s="68" customFormat="1" ht="63" customHeight="1">
      <c r="A35" s="55" t="s">
        <v>14</v>
      </c>
      <c r="B35" s="47" t="s">
        <v>60</v>
      </c>
      <c r="C35" s="48" t="s">
        <v>61</v>
      </c>
      <c r="D35" s="56">
        <f>D36</f>
        <v>700</v>
      </c>
      <c r="E35" s="58"/>
      <c r="F35" s="58"/>
      <c r="G35" s="58"/>
      <c r="H35" s="71"/>
      <c r="I35" s="72"/>
      <c r="J35" s="73"/>
      <c r="K35" s="37"/>
      <c r="L35" s="54"/>
    </row>
    <row r="36" spans="1:12" s="68" customFormat="1" ht="111" customHeight="1">
      <c r="A36" s="60" t="s">
        <v>62</v>
      </c>
      <c r="B36" s="61" t="s">
        <v>63</v>
      </c>
      <c r="C36" s="74" t="s">
        <v>64</v>
      </c>
      <c r="D36" s="63">
        <v>700</v>
      </c>
      <c r="E36" s="70">
        <v>0</v>
      </c>
      <c r="F36" s="70">
        <v>0</v>
      </c>
      <c r="G36" s="70">
        <v>0</v>
      </c>
      <c r="H36" s="75">
        <v>20</v>
      </c>
      <c r="I36" s="76"/>
      <c r="J36" s="73"/>
      <c r="K36" s="37"/>
      <c r="L36" s="54"/>
    </row>
    <row r="37" spans="1:12" s="37" customFormat="1" ht="27" customHeight="1">
      <c r="A37" s="55" t="s">
        <v>14</v>
      </c>
      <c r="B37" s="77" t="s">
        <v>65</v>
      </c>
      <c r="C37" s="48" t="s">
        <v>66</v>
      </c>
      <c r="D37" s="56">
        <f>D38+D39+D41</f>
        <v>4239</v>
      </c>
      <c r="E37" s="57">
        <f>E38+E41</f>
        <v>721.3</v>
      </c>
      <c r="F37" s="57">
        <f>F38+F41</f>
        <v>2770.6</v>
      </c>
      <c r="G37" s="57">
        <f>G38+G41</f>
        <v>1543.4</v>
      </c>
      <c r="H37" s="57">
        <f>H38+H41</f>
        <v>300</v>
      </c>
      <c r="I37" s="52"/>
      <c r="J37" s="53"/>
      <c r="L37" s="54"/>
    </row>
    <row r="38" spans="1:12" s="37" customFormat="1" ht="84.75" customHeight="1">
      <c r="A38" s="60" t="s">
        <v>19</v>
      </c>
      <c r="B38" s="78" t="s">
        <v>67</v>
      </c>
      <c r="C38" s="62" t="s">
        <v>68</v>
      </c>
      <c r="D38" s="63">
        <v>600</v>
      </c>
      <c r="E38" s="79">
        <v>71.3</v>
      </c>
      <c r="F38" s="79">
        <v>100</v>
      </c>
      <c r="G38" s="79">
        <v>150</v>
      </c>
      <c r="H38" s="79">
        <v>100</v>
      </c>
      <c r="I38" s="52"/>
      <c r="J38" s="53"/>
      <c r="L38" s="54"/>
    </row>
    <row r="39" spans="1:12" s="37" customFormat="1" ht="67.5" customHeight="1">
      <c r="A39" s="55" t="s">
        <v>14</v>
      </c>
      <c r="B39" s="77" t="s">
        <v>69</v>
      </c>
      <c r="C39" s="48" t="s">
        <v>70</v>
      </c>
      <c r="D39" s="56">
        <f>D40</f>
        <v>1</v>
      </c>
      <c r="E39" s="79"/>
      <c r="F39" s="79"/>
      <c r="G39" s="79"/>
      <c r="H39" s="79"/>
      <c r="I39" s="52"/>
      <c r="J39" s="53"/>
      <c r="L39" s="54"/>
    </row>
    <row r="40" spans="1:12" s="37" customFormat="1" ht="88.5" customHeight="1">
      <c r="A40" s="60" t="s">
        <v>71</v>
      </c>
      <c r="B40" s="78" t="s">
        <v>72</v>
      </c>
      <c r="C40" s="62" t="s">
        <v>73</v>
      </c>
      <c r="D40" s="63">
        <v>1</v>
      </c>
      <c r="E40" s="79"/>
      <c r="F40" s="79"/>
      <c r="G40" s="79"/>
      <c r="H40" s="79"/>
      <c r="I40" s="52"/>
      <c r="J40" s="53"/>
      <c r="L40" s="54"/>
    </row>
    <row r="41" spans="1:12" s="37" customFormat="1" ht="45" customHeight="1">
      <c r="A41" s="55" t="s">
        <v>14</v>
      </c>
      <c r="B41" s="77" t="s">
        <v>74</v>
      </c>
      <c r="C41" s="48" t="s">
        <v>75</v>
      </c>
      <c r="D41" s="56">
        <f>D42</f>
        <v>3638</v>
      </c>
      <c r="E41" s="80">
        <f>SUM(E42)</f>
        <v>650</v>
      </c>
      <c r="F41" s="80">
        <f>SUM(F42)</f>
        <v>2670.6</v>
      </c>
      <c r="G41" s="80">
        <f>SUM(G42)</f>
        <v>1393.4</v>
      </c>
      <c r="H41" s="80">
        <f>SUM(H42)</f>
        <v>200</v>
      </c>
      <c r="I41" s="52"/>
      <c r="J41" s="53"/>
      <c r="L41" s="54"/>
    </row>
    <row r="42" spans="1:12" s="37" customFormat="1" ht="60" customHeight="1">
      <c r="A42" s="55" t="s">
        <v>14</v>
      </c>
      <c r="B42" s="81" t="s">
        <v>76</v>
      </c>
      <c r="C42" s="48" t="s">
        <v>77</v>
      </c>
      <c r="D42" s="56">
        <f>D43+D44+D45+D46+D47</f>
        <v>3638</v>
      </c>
      <c r="E42" s="79">
        <f>SUM(E43+E47)</f>
        <v>650</v>
      </c>
      <c r="F42" s="79">
        <f>SUM(F43+F47)</f>
        <v>2670.6</v>
      </c>
      <c r="G42" s="79">
        <f>SUM(G43+G47)</f>
        <v>1393.4</v>
      </c>
      <c r="H42" s="79">
        <f>SUM(H43+H47)</f>
        <v>200</v>
      </c>
      <c r="I42" s="52"/>
      <c r="J42" s="53"/>
      <c r="L42" s="54"/>
    </row>
    <row r="43" spans="1:12" s="37" customFormat="1" ht="108" customHeight="1">
      <c r="A43" s="60" t="s">
        <v>78</v>
      </c>
      <c r="B43" s="78" t="s">
        <v>79</v>
      </c>
      <c r="C43" s="62" t="s">
        <v>80</v>
      </c>
      <c r="D43" s="63">
        <v>3200</v>
      </c>
      <c r="E43" s="79">
        <v>650</v>
      </c>
      <c r="F43" s="79">
        <v>2669.6</v>
      </c>
      <c r="G43" s="79">
        <v>1393.4</v>
      </c>
      <c r="H43" s="79">
        <v>200</v>
      </c>
      <c r="I43" s="52"/>
      <c r="J43" s="53"/>
      <c r="L43" s="54"/>
    </row>
    <row r="44" spans="1:12" s="37" customFormat="1" ht="109.5" customHeight="1">
      <c r="A44" s="60" t="s">
        <v>81</v>
      </c>
      <c r="B44" s="78" t="s">
        <v>79</v>
      </c>
      <c r="C44" s="62" t="s">
        <v>80</v>
      </c>
      <c r="D44" s="63">
        <v>110</v>
      </c>
      <c r="E44" s="79"/>
      <c r="F44" s="79"/>
      <c r="G44" s="79"/>
      <c r="H44" s="79"/>
      <c r="I44" s="52"/>
      <c r="J44" s="53"/>
      <c r="L44" s="54"/>
    </row>
    <row r="45" spans="1:12" s="37" customFormat="1" ht="109.5" customHeight="1">
      <c r="A45" s="60" t="s">
        <v>82</v>
      </c>
      <c r="B45" s="78" t="s">
        <v>79</v>
      </c>
      <c r="C45" s="62" t="s">
        <v>80</v>
      </c>
      <c r="D45" s="63">
        <v>250</v>
      </c>
      <c r="E45" s="79"/>
      <c r="F45" s="79"/>
      <c r="G45" s="79"/>
      <c r="H45" s="79"/>
      <c r="I45" s="52"/>
      <c r="J45" s="53"/>
      <c r="L45" s="54"/>
    </row>
    <row r="46" spans="1:12" s="37" customFormat="1" ht="112.5" customHeight="1">
      <c r="A46" s="60" t="s">
        <v>83</v>
      </c>
      <c r="B46" s="78" t="s">
        <v>79</v>
      </c>
      <c r="C46" s="62" t="s">
        <v>84</v>
      </c>
      <c r="D46" s="63">
        <v>60</v>
      </c>
      <c r="E46" s="79"/>
      <c r="F46" s="79"/>
      <c r="G46" s="79"/>
      <c r="H46" s="79"/>
      <c r="I46" s="52"/>
      <c r="J46" s="53"/>
      <c r="L46" s="54"/>
    </row>
    <row r="47" spans="1:12" s="37" customFormat="1" ht="88.5" customHeight="1">
      <c r="A47" s="60" t="s">
        <v>83</v>
      </c>
      <c r="B47" s="78" t="s">
        <v>85</v>
      </c>
      <c r="C47" s="62" t="s">
        <v>86</v>
      </c>
      <c r="D47" s="63">
        <v>18</v>
      </c>
      <c r="E47" s="79">
        <v>0</v>
      </c>
      <c r="F47" s="79">
        <v>1</v>
      </c>
      <c r="G47" s="79">
        <v>0</v>
      </c>
      <c r="H47" s="79">
        <v>0</v>
      </c>
      <c r="I47" s="52"/>
      <c r="J47" s="53"/>
      <c r="L47" s="54"/>
    </row>
    <row r="48" spans="1:12" s="37" customFormat="1" ht="26.25" customHeight="1">
      <c r="A48" s="55" t="s">
        <v>14</v>
      </c>
      <c r="B48" s="77" t="s">
        <v>87</v>
      </c>
      <c r="C48" s="48" t="s">
        <v>88</v>
      </c>
      <c r="D48" s="56">
        <f>D49+D51</f>
        <v>34.9</v>
      </c>
      <c r="E48" s="79"/>
      <c r="F48" s="79"/>
      <c r="G48" s="79"/>
      <c r="H48" s="79"/>
      <c r="I48" s="52"/>
      <c r="J48" s="53"/>
      <c r="L48" s="54"/>
    </row>
    <row r="49" spans="1:12" s="37" customFormat="1" ht="24.75" customHeight="1">
      <c r="A49" s="55" t="s">
        <v>14</v>
      </c>
      <c r="B49" s="77" t="s">
        <v>89</v>
      </c>
      <c r="C49" s="48" t="s">
        <v>90</v>
      </c>
      <c r="D49" s="56">
        <f>D50</f>
        <v>0.5</v>
      </c>
      <c r="E49" s="79"/>
      <c r="F49" s="79"/>
      <c r="G49" s="79"/>
      <c r="H49" s="79"/>
      <c r="I49" s="52"/>
      <c r="J49" s="53"/>
      <c r="L49" s="54"/>
    </row>
    <row r="50" spans="1:12" s="37" customFormat="1" ht="63" customHeight="1">
      <c r="A50" s="60" t="s">
        <v>91</v>
      </c>
      <c r="B50" s="78" t="s">
        <v>92</v>
      </c>
      <c r="C50" s="62" t="s">
        <v>93</v>
      </c>
      <c r="D50" s="63">
        <v>0.5</v>
      </c>
      <c r="E50" s="79"/>
      <c r="F50" s="79"/>
      <c r="G50" s="79"/>
      <c r="H50" s="79"/>
      <c r="I50" s="52"/>
      <c r="J50" s="53"/>
      <c r="L50" s="54"/>
    </row>
    <row r="51" spans="1:12" s="37" customFormat="1" ht="27.75" customHeight="1">
      <c r="A51" s="55" t="s">
        <v>91</v>
      </c>
      <c r="B51" s="77" t="s">
        <v>94</v>
      </c>
      <c r="C51" s="48" t="s">
        <v>95</v>
      </c>
      <c r="D51" s="56">
        <f>D52</f>
        <v>34.4</v>
      </c>
      <c r="E51" s="79"/>
      <c r="F51" s="79"/>
      <c r="G51" s="79"/>
      <c r="H51" s="79"/>
      <c r="I51" s="52"/>
      <c r="J51" s="53"/>
      <c r="L51" s="54"/>
    </row>
    <row r="52" spans="1:12" s="37" customFormat="1" ht="60" customHeight="1">
      <c r="A52" s="55" t="s">
        <v>91</v>
      </c>
      <c r="B52" s="77" t="s">
        <v>96</v>
      </c>
      <c r="C52" s="48" t="s">
        <v>97</v>
      </c>
      <c r="D52" s="56">
        <f>D54+D53</f>
        <v>34.4</v>
      </c>
      <c r="E52" s="79"/>
      <c r="F52" s="79"/>
      <c r="G52" s="79"/>
      <c r="H52" s="79"/>
      <c r="I52" s="52"/>
      <c r="J52" s="53"/>
      <c r="L52" s="54"/>
    </row>
    <row r="53" spans="1:12" s="37" customFormat="1" ht="48.75" customHeight="1">
      <c r="A53" s="60" t="s">
        <v>91</v>
      </c>
      <c r="B53" s="78" t="s">
        <v>98</v>
      </c>
      <c r="C53" s="62" t="s">
        <v>99</v>
      </c>
      <c r="D53" s="63">
        <v>0.4</v>
      </c>
      <c r="E53" s="79"/>
      <c r="F53" s="79"/>
      <c r="G53" s="79"/>
      <c r="H53" s="79"/>
      <c r="I53" s="52"/>
      <c r="J53" s="53"/>
      <c r="L53" s="54"/>
    </row>
    <row r="54" spans="1:12" s="37" customFormat="1" ht="60" customHeight="1">
      <c r="A54" s="60" t="s">
        <v>91</v>
      </c>
      <c r="B54" s="78" t="s">
        <v>100</v>
      </c>
      <c r="C54" s="62" t="s">
        <v>101</v>
      </c>
      <c r="D54" s="63">
        <v>34</v>
      </c>
      <c r="E54" s="79"/>
      <c r="F54" s="79"/>
      <c r="G54" s="79"/>
      <c r="H54" s="79"/>
      <c r="I54" s="52"/>
      <c r="J54" s="53"/>
      <c r="L54" s="54"/>
    </row>
    <row r="55" spans="1:12" s="37" customFormat="1" ht="28.5" customHeight="1">
      <c r="A55" s="55" t="s">
        <v>14</v>
      </c>
      <c r="B55" s="77" t="s">
        <v>102</v>
      </c>
      <c r="C55" s="48" t="s">
        <v>103</v>
      </c>
      <c r="D55" s="56">
        <f>D56</f>
        <v>13478.8</v>
      </c>
      <c r="E55" s="57">
        <f aca="true" t="shared" si="1" ref="E55:H56">E56</f>
        <v>1326.3999999999999</v>
      </c>
      <c r="F55" s="57">
        <f t="shared" si="1"/>
        <v>1435.1</v>
      </c>
      <c r="G55" s="57">
        <f t="shared" si="1"/>
        <v>1493.9</v>
      </c>
      <c r="H55" s="57">
        <f t="shared" si="1"/>
        <v>2139.3</v>
      </c>
      <c r="I55" s="52"/>
      <c r="J55" s="53"/>
      <c r="L55" s="54"/>
    </row>
    <row r="56" spans="1:12" s="37" customFormat="1" ht="60" customHeight="1">
      <c r="A56" s="55" t="s">
        <v>14</v>
      </c>
      <c r="B56" s="77" t="s">
        <v>104</v>
      </c>
      <c r="C56" s="48" t="s">
        <v>105</v>
      </c>
      <c r="D56" s="56">
        <f>D57</f>
        <v>13478.8</v>
      </c>
      <c r="E56" s="82">
        <f t="shared" si="1"/>
        <v>1326.3999999999999</v>
      </c>
      <c r="F56" s="82">
        <f t="shared" si="1"/>
        <v>1435.1</v>
      </c>
      <c r="G56" s="82">
        <f t="shared" si="1"/>
        <v>1493.9</v>
      </c>
      <c r="H56" s="82">
        <f t="shared" si="1"/>
        <v>2139.3</v>
      </c>
      <c r="I56" s="52"/>
      <c r="J56" s="53"/>
      <c r="L56" s="54"/>
    </row>
    <row r="57" spans="1:12" s="37" customFormat="1" ht="46.5" customHeight="1">
      <c r="A57" s="55" t="s">
        <v>14</v>
      </c>
      <c r="B57" s="77" t="s">
        <v>106</v>
      </c>
      <c r="C57" s="48" t="s">
        <v>107</v>
      </c>
      <c r="D57" s="56">
        <f>D58+D62</f>
        <v>13478.8</v>
      </c>
      <c r="E57" s="83">
        <f>E58+E62</f>
        <v>1326.3999999999999</v>
      </c>
      <c r="F57" s="83">
        <f>F58+F62</f>
        <v>1435.1</v>
      </c>
      <c r="G57" s="83">
        <f>G58+G62</f>
        <v>1493.9</v>
      </c>
      <c r="H57" s="83">
        <f>H58+H62</f>
        <v>2139.3</v>
      </c>
      <c r="I57" s="52"/>
      <c r="J57" s="53"/>
      <c r="L57" s="54"/>
    </row>
    <row r="58" spans="1:12" s="37" customFormat="1" ht="61.5" customHeight="1">
      <c r="A58" s="55" t="s">
        <v>14</v>
      </c>
      <c r="B58" s="77" t="s">
        <v>108</v>
      </c>
      <c r="C58" s="48" t="s">
        <v>109</v>
      </c>
      <c r="D58" s="56">
        <f>D59</f>
        <v>1870.5</v>
      </c>
      <c r="E58" s="83">
        <f>E59</f>
        <v>444.8</v>
      </c>
      <c r="F58" s="83">
        <f>F59</f>
        <v>435.1</v>
      </c>
      <c r="G58" s="83">
        <f>G59</f>
        <v>493.9</v>
      </c>
      <c r="H58" s="83">
        <f>H59</f>
        <v>454.3</v>
      </c>
      <c r="I58" s="52"/>
      <c r="J58" s="53"/>
      <c r="L58" s="54"/>
    </row>
    <row r="59" spans="1:12" s="37" customFormat="1" ht="62.25" customHeight="1">
      <c r="A59" s="55" t="s">
        <v>91</v>
      </c>
      <c r="B59" s="77" t="s">
        <v>110</v>
      </c>
      <c r="C59" s="48" t="s">
        <v>111</v>
      </c>
      <c r="D59" s="56">
        <f>D60+D61</f>
        <v>1870.5</v>
      </c>
      <c r="E59" s="83">
        <f>E60+E61</f>
        <v>444.8</v>
      </c>
      <c r="F59" s="83">
        <f>F60+F61</f>
        <v>435.1</v>
      </c>
      <c r="G59" s="83">
        <f>G60+G61</f>
        <v>493.9</v>
      </c>
      <c r="H59" s="83">
        <f>H60+H61</f>
        <v>454.3</v>
      </c>
      <c r="I59" s="52"/>
      <c r="J59" s="53"/>
      <c r="L59" s="54"/>
    </row>
    <row r="60" spans="1:12" s="37" customFormat="1" ht="84.75" customHeight="1">
      <c r="A60" s="60" t="s">
        <v>91</v>
      </c>
      <c r="B60" s="78" t="s">
        <v>112</v>
      </c>
      <c r="C60" s="62" t="s">
        <v>113</v>
      </c>
      <c r="D60" s="63">
        <v>1864</v>
      </c>
      <c r="E60" s="65">
        <v>444.8</v>
      </c>
      <c r="F60" s="65">
        <v>435.1</v>
      </c>
      <c r="G60" s="65">
        <v>455.7</v>
      </c>
      <c r="H60" s="65">
        <v>454.3</v>
      </c>
      <c r="I60" s="52"/>
      <c r="J60" s="53"/>
      <c r="L60" s="54"/>
    </row>
    <row r="61" spans="1:12" s="37" customFormat="1" ht="125.25" customHeight="1">
      <c r="A61" s="60" t="s">
        <v>91</v>
      </c>
      <c r="B61" s="78" t="s">
        <v>114</v>
      </c>
      <c r="C61" s="62" t="s">
        <v>115</v>
      </c>
      <c r="D61" s="63">
        <v>6.5</v>
      </c>
      <c r="E61" s="70">
        <v>0</v>
      </c>
      <c r="F61" s="70">
        <v>0</v>
      </c>
      <c r="G61" s="65">
        <v>38.2</v>
      </c>
      <c r="H61" s="70">
        <v>0</v>
      </c>
      <c r="I61" s="52"/>
      <c r="J61" s="53"/>
      <c r="L61" s="54"/>
    </row>
    <row r="62" spans="1:12" s="87" customFormat="1" ht="84" customHeight="1">
      <c r="A62" s="55" t="s">
        <v>14</v>
      </c>
      <c r="B62" s="77" t="s">
        <v>116</v>
      </c>
      <c r="C62" s="48" t="s">
        <v>117</v>
      </c>
      <c r="D62" s="56">
        <f>D63</f>
        <v>11608.3</v>
      </c>
      <c r="E62" s="84">
        <f>E63</f>
        <v>881.5999999999999</v>
      </c>
      <c r="F62" s="84">
        <f>F63</f>
        <v>1000</v>
      </c>
      <c r="G62" s="84">
        <f>G63</f>
        <v>1000</v>
      </c>
      <c r="H62" s="84">
        <f>H63</f>
        <v>1685</v>
      </c>
      <c r="I62" s="85"/>
      <c r="J62" s="86"/>
      <c r="L62" s="88"/>
    </row>
    <row r="63" spans="1:12" s="87" customFormat="1" ht="85.5" customHeight="1">
      <c r="A63" s="55" t="s">
        <v>91</v>
      </c>
      <c r="B63" s="77" t="s">
        <v>118</v>
      </c>
      <c r="C63" s="48" t="s">
        <v>119</v>
      </c>
      <c r="D63" s="56">
        <f>D64+D65</f>
        <v>11608.3</v>
      </c>
      <c r="E63" s="84">
        <f>E64+E65</f>
        <v>881.5999999999999</v>
      </c>
      <c r="F63" s="84">
        <f>F64+F65</f>
        <v>1000</v>
      </c>
      <c r="G63" s="84">
        <f>G64+G65</f>
        <v>1000</v>
      </c>
      <c r="H63" s="84">
        <f>H64+H65</f>
        <v>1685</v>
      </c>
      <c r="I63" s="85"/>
      <c r="J63" s="86"/>
      <c r="L63" s="88"/>
    </row>
    <row r="64" spans="1:12" s="87" customFormat="1" ht="66" customHeight="1">
      <c r="A64" s="60" t="s">
        <v>91</v>
      </c>
      <c r="B64" s="78" t="s">
        <v>120</v>
      </c>
      <c r="C64" s="62" t="s">
        <v>121</v>
      </c>
      <c r="D64" s="63">
        <v>8368.5</v>
      </c>
      <c r="E64" s="89">
        <v>665.4</v>
      </c>
      <c r="F64" s="89">
        <v>700</v>
      </c>
      <c r="G64" s="89">
        <v>700</v>
      </c>
      <c r="H64" s="89">
        <v>1128.6</v>
      </c>
      <c r="I64" s="85"/>
      <c r="J64" s="86"/>
      <c r="L64" s="88"/>
    </row>
    <row r="65" spans="1:12" s="87" customFormat="1" ht="62.25" customHeight="1">
      <c r="A65" s="60" t="s">
        <v>91</v>
      </c>
      <c r="B65" s="78" t="s">
        <v>122</v>
      </c>
      <c r="C65" s="90" t="s">
        <v>123</v>
      </c>
      <c r="D65" s="91">
        <v>3239.8</v>
      </c>
      <c r="E65" s="89">
        <v>216.2</v>
      </c>
      <c r="F65" s="89">
        <v>300</v>
      </c>
      <c r="G65" s="89">
        <v>300</v>
      </c>
      <c r="H65" s="89">
        <v>556.4</v>
      </c>
      <c r="I65" s="85"/>
      <c r="J65" s="86"/>
      <c r="L65" s="88"/>
    </row>
    <row r="66" spans="1:12" s="37" customFormat="1" ht="22.5" customHeight="1">
      <c r="A66" s="92"/>
      <c r="B66" s="92"/>
      <c r="C66" s="93" t="s">
        <v>124</v>
      </c>
      <c r="D66" s="94">
        <f>D12+D55</f>
        <v>90341.8</v>
      </c>
      <c r="E66" s="95" t="e">
        <f>SUM(E12+E55)</f>
        <v>#VALUE!</v>
      </c>
      <c r="F66" s="95" t="e">
        <f>SUM(F12+F55)</f>
        <v>#VALUE!</v>
      </c>
      <c r="G66" s="95" t="e">
        <f>SUM(G12+G55)</f>
        <v>#VALUE!</v>
      </c>
      <c r="H66" s="95" t="e">
        <f>SUM(H12+H55)</f>
        <v>#VALUE!</v>
      </c>
      <c r="I66" s="52"/>
      <c r="J66" s="53"/>
      <c r="L66" s="54"/>
    </row>
    <row r="67" spans="1:10" ht="27" customHeight="1">
      <c r="A67" s="96"/>
      <c r="B67" s="96"/>
      <c r="C67" s="96"/>
      <c r="D67" s="97"/>
      <c r="E67" s="98" t="e">
        <f>E66-#REF!</f>
        <v>#VALUE!</v>
      </c>
      <c r="F67" s="98" t="e">
        <f>F66-#REF!</f>
        <v>#VALUE!</v>
      </c>
      <c r="G67" s="98" t="e">
        <f>G66-#REF!</f>
        <v>#VALUE!</v>
      </c>
      <c r="H67" s="98" t="e">
        <f>H66-#REF!</f>
        <v>#VALUE!</v>
      </c>
      <c r="I67" s="99"/>
      <c r="J67" s="100"/>
    </row>
    <row r="68" spans="3:10" ht="54.75" customHeight="1">
      <c r="C68" s="101"/>
      <c r="D68" s="97"/>
      <c r="E68" s="22"/>
      <c r="F68" s="22"/>
      <c r="G68" s="22"/>
      <c r="H68" s="22"/>
      <c r="I68" s="102"/>
      <c r="J68" s="103"/>
    </row>
    <row r="69" spans="3:10" ht="30.75" customHeight="1">
      <c r="C69" s="101"/>
      <c r="D69" s="101"/>
      <c r="E69" s="22"/>
      <c r="F69" s="22"/>
      <c r="G69" s="22"/>
      <c r="H69" s="22"/>
      <c r="I69" s="102"/>
      <c r="J69" s="103"/>
    </row>
    <row r="70" spans="3:10" ht="55.5" customHeight="1">
      <c r="C70" s="101"/>
      <c r="D70" s="101"/>
      <c r="E70" s="22"/>
      <c r="F70" s="22"/>
      <c r="G70" s="22"/>
      <c r="H70" s="22"/>
      <c r="I70" s="102"/>
      <c r="J70" s="103"/>
    </row>
    <row r="71" spans="3:12" ht="21.75" customHeight="1">
      <c r="C71" s="101"/>
      <c r="D71" s="101"/>
      <c r="E71" s="22"/>
      <c r="F71" s="22"/>
      <c r="G71" s="22"/>
      <c r="H71" s="22"/>
      <c r="J71" s="100"/>
      <c r="L71" s="100"/>
    </row>
    <row r="72" spans="3:10" ht="18" customHeight="1">
      <c r="C72" s="101"/>
      <c r="D72" s="101"/>
      <c r="E72" s="104"/>
      <c r="F72" s="104"/>
      <c r="G72" s="104"/>
      <c r="H72" s="104"/>
      <c r="I72" s="104"/>
      <c r="J72" s="105"/>
    </row>
    <row r="73" spans="5:10" ht="17.25" customHeight="1">
      <c r="E73" s="105"/>
      <c r="F73" s="105"/>
      <c r="G73" s="105"/>
      <c r="H73" s="105"/>
      <c r="I73" s="106"/>
      <c r="J73" s="105"/>
    </row>
    <row r="74" spans="5:10" ht="12.75">
      <c r="E74" s="107"/>
      <c r="F74" s="107"/>
      <c r="G74" s="107"/>
      <c r="H74" s="107"/>
      <c r="I74" s="107"/>
      <c r="J74" s="105"/>
    </row>
    <row r="76" ht="12.75">
      <c r="J76" s="108"/>
    </row>
  </sheetData>
  <sheetProtection selectLockedCells="1" selectUnlockedCells="1"/>
  <mergeCells count="6">
    <mergeCell ref="A1:D1"/>
    <mergeCell ref="A2:E2"/>
    <mergeCell ref="C3:H3"/>
    <mergeCell ref="C4:D4"/>
    <mergeCell ref="B8:C8"/>
    <mergeCell ref="B9:C9"/>
  </mergeCells>
  <printOptions/>
  <pageMargins left="0.7479166666666667" right="0.03958333333333333" top="0.7479166666666667" bottom="0.7479166666666667" header="0.5118055555555555" footer="0.5118055555555555"/>
  <pageSetup horizontalDpi="300" verticalDpi="300" orientation="portrait" paperSize="9" scale="59"/>
  <rowBreaks count="2" manualBreakCount="2">
    <brk id="29" max="255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81"/>
  <sheetViews>
    <sheetView view="pageBreakPreview" zoomScaleNormal="120" zoomScaleSheetLayoutView="100" workbookViewId="0" topLeftCell="A175">
      <selection activeCell="A171" activeCellId="1" sqref="A1:E3 A171"/>
    </sheetView>
  </sheetViews>
  <sheetFormatPr defaultColWidth="9.140625" defaultRowHeight="15"/>
  <cols>
    <col min="1" max="1" width="77.28125" style="109" customWidth="1"/>
    <col min="2" max="2" width="12.28125" style="109" customWidth="1"/>
    <col min="3" max="3" width="16.00390625" style="109" customWidth="1"/>
    <col min="4" max="4" width="10.28125" style="109" customWidth="1"/>
    <col min="5" max="5" width="11.8515625" style="109" customWidth="1"/>
    <col min="6" max="255" width="9.140625" style="109" customWidth="1"/>
    <col min="256" max="16384" width="96.8515625" style="109" customWidth="1"/>
  </cols>
  <sheetData>
    <row r="1" ht="12.75">
      <c r="A1" s="110" t="s">
        <v>0</v>
      </c>
    </row>
    <row r="2" spans="1:6" ht="12.75">
      <c r="A2" s="111" t="s">
        <v>125</v>
      </c>
      <c r="B2" s="111"/>
      <c r="C2" s="111"/>
      <c r="D2" s="111"/>
      <c r="E2" s="111"/>
      <c r="F2" s="112"/>
    </row>
    <row r="3" spans="1:6" ht="12.75">
      <c r="A3" s="97" t="s">
        <v>2</v>
      </c>
      <c r="B3" s="97"/>
      <c r="C3" s="97"/>
      <c r="D3" s="97"/>
      <c r="E3" s="97"/>
      <c r="F3" s="20"/>
    </row>
    <row r="4" spans="1:6" ht="12.75">
      <c r="A4" s="113"/>
      <c r="C4" s="112"/>
      <c r="D4" s="112"/>
      <c r="E4" s="112"/>
      <c r="F4" s="112"/>
    </row>
    <row r="5" spans="1:5" ht="20.25" customHeight="1">
      <c r="A5" s="114" t="s">
        <v>126</v>
      </c>
      <c r="B5" s="114"/>
      <c r="C5" s="114"/>
      <c r="D5" s="114"/>
      <c r="E5" s="114"/>
    </row>
    <row r="6" spans="1:5" ht="20.25" customHeight="1">
      <c r="A6" s="115"/>
      <c r="B6" s="115"/>
      <c r="C6" s="115"/>
      <c r="D6" s="116"/>
      <c r="E6" s="116"/>
    </row>
    <row r="7" ht="12.75">
      <c r="A7" s="117" t="s">
        <v>127</v>
      </c>
    </row>
    <row r="8" spans="1:5" ht="17.25" customHeight="1">
      <c r="A8" s="118" t="s">
        <v>128</v>
      </c>
      <c r="B8" s="118"/>
      <c r="C8" s="118"/>
      <c r="D8" s="118"/>
      <c r="E8" s="118"/>
    </row>
    <row r="9" spans="1:5" ht="12.75">
      <c r="A9" s="118" t="s">
        <v>129</v>
      </c>
      <c r="B9" s="118"/>
      <c r="C9" s="118"/>
      <c r="D9" s="118"/>
      <c r="E9" s="118"/>
    </row>
    <row r="10" spans="1:5" ht="15.75" customHeight="1">
      <c r="A10" s="119"/>
      <c r="B10" s="119"/>
      <c r="C10" s="119"/>
      <c r="D10" s="119"/>
      <c r="E10" s="119"/>
    </row>
    <row r="11" spans="1:5" ht="11.25" customHeight="1">
      <c r="A11" s="119"/>
      <c r="B11" s="119"/>
      <c r="C11" s="119"/>
      <c r="D11" s="119"/>
      <c r="E11" s="119"/>
    </row>
    <row r="12" spans="1:5" ht="38.25" customHeight="1">
      <c r="A12" s="120" t="s">
        <v>130</v>
      </c>
      <c r="B12" s="120"/>
      <c r="C12" s="120"/>
      <c r="D12" s="120"/>
      <c r="E12" s="120"/>
    </row>
    <row r="13" spans="1:5" ht="9.75" customHeight="1">
      <c r="A13" s="121"/>
      <c r="B13" s="121"/>
      <c r="C13" s="121"/>
      <c r="D13" s="113"/>
      <c r="E13" s="112"/>
    </row>
    <row r="14" spans="1:5" ht="12.75" customHeight="1">
      <c r="A14" s="122" t="s">
        <v>131</v>
      </c>
      <c r="B14" s="123" t="s">
        <v>132</v>
      </c>
      <c r="C14" s="123" t="s">
        <v>133</v>
      </c>
      <c r="D14" s="123" t="s">
        <v>134</v>
      </c>
      <c r="E14" s="124" t="s">
        <v>9</v>
      </c>
    </row>
    <row r="15" spans="1:5" ht="66.75" customHeight="1">
      <c r="A15" s="122"/>
      <c r="B15" s="123"/>
      <c r="C15" s="123"/>
      <c r="D15" s="123"/>
      <c r="E15" s="124"/>
    </row>
    <row r="16" spans="1:6" ht="12.75">
      <c r="A16" s="125" t="s">
        <v>135</v>
      </c>
      <c r="B16" s="126"/>
      <c r="C16" s="127"/>
      <c r="D16" s="128"/>
      <c r="E16" s="129">
        <f>E17</f>
        <v>5437.099999999999</v>
      </c>
      <c r="F16" s="130"/>
    </row>
    <row r="17" spans="1:5" ht="12.75">
      <c r="A17" s="131" t="s">
        <v>136</v>
      </c>
      <c r="B17" s="132" t="s">
        <v>137</v>
      </c>
      <c r="C17" s="133"/>
      <c r="D17" s="128"/>
      <c r="E17" s="129">
        <f>E18+E22</f>
        <v>5437.099999999999</v>
      </c>
    </row>
    <row r="18" spans="1:5" ht="12.75">
      <c r="A18" s="134" t="s">
        <v>138</v>
      </c>
      <c r="B18" s="135" t="s">
        <v>139</v>
      </c>
      <c r="C18" s="136"/>
      <c r="D18" s="137"/>
      <c r="E18" s="129">
        <f>E19</f>
        <v>1297.7</v>
      </c>
    </row>
    <row r="19" spans="1:5" ht="12.75">
      <c r="A19" s="138" t="s">
        <v>140</v>
      </c>
      <c r="B19" s="139" t="s">
        <v>139</v>
      </c>
      <c r="C19" s="139" t="s">
        <v>141</v>
      </c>
      <c r="D19" s="137"/>
      <c r="E19" s="129">
        <f>E20</f>
        <v>1297.7</v>
      </c>
    </row>
    <row r="20" spans="1:5" ht="73.5" customHeight="1">
      <c r="A20" s="140" t="s">
        <v>142</v>
      </c>
      <c r="B20" s="141" t="s">
        <v>139</v>
      </c>
      <c r="C20" s="141" t="s">
        <v>141</v>
      </c>
      <c r="D20" s="142">
        <v>100</v>
      </c>
      <c r="E20" s="143">
        <f>E21</f>
        <v>1297.7</v>
      </c>
    </row>
    <row r="21" spans="1:5" ht="12.75">
      <c r="A21" s="144" t="s">
        <v>143</v>
      </c>
      <c r="B21" s="141" t="s">
        <v>139</v>
      </c>
      <c r="C21" s="141" t="s">
        <v>141</v>
      </c>
      <c r="D21" s="142">
        <v>120</v>
      </c>
      <c r="E21" s="143">
        <v>1297.7</v>
      </c>
    </row>
    <row r="22" spans="1:5" s="149" customFormat="1" ht="12.75">
      <c r="A22" s="145" t="s">
        <v>144</v>
      </c>
      <c r="B22" s="146" t="s">
        <v>145</v>
      </c>
      <c r="C22" s="146"/>
      <c r="D22" s="147"/>
      <c r="E22" s="148">
        <f>E23+E26</f>
        <v>4139.4</v>
      </c>
    </row>
    <row r="23" spans="1:5" ht="38.25" customHeight="1">
      <c r="A23" s="150" t="s">
        <v>146</v>
      </c>
      <c r="B23" s="151" t="s">
        <v>145</v>
      </c>
      <c r="C23" s="152" t="s">
        <v>147</v>
      </c>
      <c r="D23" s="153"/>
      <c r="E23" s="129">
        <f>E24</f>
        <v>302.4</v>
      </c>
    </row>
    <row r="24" spans="1:5" ht="78" customHeight="1">
      <c r="A24" s="154" t="s">
        <v>142</v>
      </c>
      <c r="B24" s="155" t="s">
        <v>145</v>
      </c>
      <c r="C24" s="152" t="s">
        <v>147</v>
      </c>
      <c r="D24" s="156">
        <v>100</v>
      </c>
      <c r="E24" s="143">
        <f>E25</f>
        <v>302.4</v>
      </c>
    </row>
    <row r="25" spans="1:5" ht="12.75">
      <c r="A25" s="144" t="s">
        <v>143</v>
      </c>
      <c r="B25" s="155" t="s">
        <v>145</v>
      </c>
      <c r="C25" s="152" t="s">
        <v>147</v>
      </c>
      <c r="D25" s="142">
        <v>120</v>
      </c>
      <c r="E25" s="143">
        <v>302.4</v>
      </c>
    </row>
    <row r="26" spans="1:5" ht="23.25" customHeight="1">
      <c r="A26" s="157" t="s">
        <v>148</v>
      </c>
      <c r="B26" s="158" t="s">
        <v>145</v>
      </c>
      <c r="C26" s="158" t="s">
        <v>149</v>
      </c>
      <c r="D26" s="153"/>
      <c r="E26" s="129">
        <f>E27+E29+E31</f>
        <v>3837</v>
      </c>
    </row>
    <row r="27" spans="1:5" ht="77.25" customHeight="1">
      <c r="A27" s="154" t="s">
        <v>142</v>
      </c>
      <c r="B27" s="155" t="s">
        <v>145</v>
      </c>
      <c r="C27" s="158" t="s">
        <v>149</v>
      </c>
      <c r="D27" s="142">
        <v>100</v>
      </c>
      <c r="E27" s="143">
        <f>E28</f>
        <v>2621.6</v>
      </c>
    </row>
    <row r="28" spans="1:5" ht="12.75">
      <c r="A28" s="144" t="s">
        <v>143</v>
      </c>
      <c r="B28" s="155" t="s">
        <v>145</v>
      </c>
      <c r="C28" s="158" t="s">
        <v>149</v>
      </c>
      <c r="D28" s="142">
        <v>120</v>
      </c>
      <c r="E28" s="143">
        <v>2621.6</v>
      </c>
    </row>
    <row r="29" spans="1:5" ht="12.75">
      <c r="A29" s="144" t="s">
        <v>150</v>
      </c>
      <c r="B29" s="155" t="s">
        <v>145</v>
      </c>
      <c r="C29" s="158" t="s">
        <v>149</v>
      </c>
      <c r="D29" s="142">
        <v>200</v>
      </c>
      <c r="E29" s="143">
        <f>E30</f>
        <v>1198.2</v>
      </c>
    </row>
    <row r="30" spans="1:5" ht="12.75">
      <c r="A30" s="144" t="s">
        <v>151</v>
      </c>
      <c r="B30" s="155" t="s">
        <v>145</v>
      </c>
      <c r="C30" s="158" t="s">
        <v>149</v>
      </c>
      <c r="D30" s="142">
        <v>240</v>
      </c>
      <c r="E30" s="143">
        <v>1198.2</v>
      </c>
    </row>
    <row r="31" spans="1:5" ht="18.75" customHeight="1">
      <c r="A31" s="159" t="s">
        <v>152</v>
      </c>
      <c r="B31" s="155" t="s">
        <v>145</v>
      </c>
      <c r="C31" s="158" t="s">
        <v>149</v>
      </c>
      <c r="D31" s="142">
        <v>800</v>
      </c>
      <c r="E31" s="160">
        <f>E32</f>
        <v>17.2</v>
      </c>
    </row>
    <row r="32" spans="1:5" ht="18.75" customHeight="1">
      <c r="A32" s="159" t="s">
        <v>153</v>
      </c>
      <c r="B32" s="155" t="s">
        <v>145</v>
      </c>
      <c r="C32" s="158" t="s">
        <v>149</v>
      </c>
      <c r="D32" s="142">
        <v>850</v>
      </c>
      <c r="E32" s="160">
        <v>17.2</v>
      </c>
    </row>
    <row r="33" spans="1:5" ht="51.75" customHeight="1">
      <c r="A33" s="125" t="s">
        <v>154</v>
      </c>
      <c r="B33" s="161"/>
      <c r="C33" s="162"/>
      <c r="D33" s="163"/>
      <c r="E33" s="164">
        <f>E34+E77+E82+E90+E127+E134+E140+E152+E169</f>
        <v>84904.7</v>
      </c>
    </row>
    <row r="34" spans="1:5" ht="21" customHeight="1">
      <c r="A34" s="165" t="s">
        <v>155</v>
      </c>
      <c r="B34" s="135" t="s">
        <v>137</v>
      </c>
      <c r="C34" s="162"/>
      <c r="D34" s="137"/>
      <c r="E34" s="129">
        <f>E35+E54+E58</f>
        <v>13203.400000000001</v>
      </c>
    </row>
    <row r="35" spans="1:5" ht="58.5" customHeight="1">
      <c r="A35" s="125" t="s">
        <v>156</v>
      </c>
      <c r="B35" s="136" t="s">
        <v>157</v>
      </c>
      <c r="C35" s="139"/>
      <c r="D35" s="166"/>
      <c r="E35" s="129">
        <f>E36+E39+E46+E49</f>
        <v>12056.400000000001</v>
      </c>
    </row>
    <row r="36" spans="1:5" ht="73.5" customHeight="1">
      <c r="A36" s="167" t="s">
        <v>158</v>
      </c>
      <c r="B36" s="139" t="s">
        <v>157</v>
      </c>
      <c r="C36" s="141" t="s">
        <v>159</v>
      </c>
      <c r="D36" s="137"/>
      <c r="E36" s="129">
        <f>E37</f>
        <v>1297.7</v>
      </c>
    </row>
    <row r="37" spans="1:5" ht="78" customHeight="1">
      <c r="A37" s="154" t="s">
        <v>142</v>
      </c>
      <c r="B37" s="141" t="s">
        <v>157</v>
      </c>
      <c r="C37" s="141" t="s">
        <v>159</v>
      </c>
      <c r="D37" s="142">
        <v>100</v>
      </c>
      <c r="E37" s="143">
        <f>E38</f>
        <v>1297.7</v>
      </c>
    </row>
    <row r="38" spans="1:5" ht="40.5" customHeight="1">
      <c r="A38" s="144" t="s">
        <v>143</v>
      </c>
      <c r="B38" s="141" t="s">
        <v>157</v>
      </c>
      <c r="C38" s="141" t="s">
        <v>159</v>
      </c>
      <c r="D38" s="142">
        <v>120</v>
      </c>
      <c r="E38" s="143">
        <v>1297.7</v>
      </c>
    </row>
    <row r="39" spans="1:5" ht="54" customHeight="1">
      <c r="A39" s="167" t="s">
        <v>160</v>
      </c>
      <c r="B39" s="162" t="s">
        <v>157</v>
      </c>
      <c r="C39" s="141" t="s">
        <v>161</v>
      </c>
      <c r="D39" s="168"/>
      <c r="E39" s="164">
        <f>E40+E42+E44</f>
        <v>8888.2</v>
      </c>
    </row>
    <row r="40" spans="1:5" ht="76.5" customHeight="1">
      <c r="A40" s="154" t="s">
        <v>142</v>
      </c>
      <c r="B40" s="141" t="s">
        <v>157</v>
      </c>
      <c r="C40" s="141" t="s">
        <v>161</v>
      </c>
      <c r="D40" s="142">
        <v>100</v>
      </c>
      <c r="E40" s="143">
        <f>E41</f>
        <v>7244.2</v>
      </c>
    </row>
    <row r="41" spans="1:5" ht="12.75">
      <c r="A41" s="144" t="s">
        <v>151</v>
      </c>
      <c r="B41" s="141" t="s">
        <v>157</v>
      </c>
      <c r="C41" s="141" t="s">
        <v>161</v>
      </c>
      <c r="D41" s="142">
        <v>120</v>
      </c>
      <c r="E41" s="143">
        <v>7244.2</v>
      </c>
    </row>
    <row r="42" spans="1:5" ht="12.75">
      <c r="A42" s="144" t="s">
        <v>150</v>
      </c>
      <c r="B42" s="141" t="s">
        <v>157</v>
      </c>
      <c r="C42" s="141" t="s">
        <v>161</v>
      </c>
      <c r="D42" s="142">
        <v>200</v>
      </c>
      <c r="E42" s="143">
        <f>E43</f>
        <v>1643</v>
      </c>
    </row>
    <row r="43" spans="1:5" ht="12.75">
      <c r="A43" s="144" t="s">
        <v>151</v>
      </c>
      <c r="B43" s="141" t="s">
        <v>157</v>
      </c>
      <c r="C43" s="141" t="s">
        <v>161</v>
      </c>
      <c r="D43" s="142">
        <v>240</v>
      </c>
      <c r="E43" s="143">
        <v>1643</v>
      </c>
    </row>
    <row r="44" spans="1:5" ht="12.75">
      <c r="A44" s="159" t="s">
        <v>152</v>
      </c>
      <c r="B44" s="141" t="s">
        <v>157</v>
      </c>
      <c r="C44" s="141" t="s">
        <v>161</v>
      </c>
      <c r="D44" s="142">
        <v>800</v>
      </c>
      <c r="E44" s="143">
        <v>1</v>
      </c>
    </row>
    <row r="45" spans="1:5" ht="12.75">
      <c r="A45" s="159" t="s">
        <v>153</v>
      </c>
      <c r="B45" s="141" t="s">
        <v>157</v>
      </c>
      <c r="C45" s="141" t="s">
        <v>161</v>
      </c>
      <c r="D45" s="142">
        <v>850</v>
      </c>
      <c r="E45" s="143">
        <v>1</v>
      </c>
    </row>
    <row r="46" spans="1:5" ht="12.75">
      <c r="A46" s="169" t="s">
        <v>162</v>
      </c>
      <c r="B46" s="158" t="s">
        <v>157</v>
      </c>
      <c r="C46" s="158" t="s">
        <v>163</v>
      </c>
      <c r="D46" s="170"/>
      <c r="E46" s="164">
        <f>E47</f>
        <v>6.5</v>
      </c>
    </row>
    <row r="47" spans="1:5" ht="12.75">
      <c r="A47" s="144" t="s">
        <v>150</v>
      </c>
      <c r="B47" s="158" t="s">
        <v>157</v>
      </c>
      <c r="C47" s="158" t="s">
        <v>163</v>
      </c>
      <c r="D47" s="171">
        <v>200</v>
      </c>
      <c r="E47" s="143">
        <f>E48</f>
        <v>6.5</v>
      </c>
    </row>
    <row r="48" spans="1:5" ht="12.75">
      <c r="A48" s="172" t="s">
        <v>151</v>
      </c>
      <c r="B48" s="158" t="s">
        <v>157</v>
      </c>
      <c r="C48" s="158" t="s">
        <v>163</v>
      </c>
      <c r="D48" s="170">
        <v>240</v>
      </c>
      <c r="E48" s="143">
        <v>6.5</v>
      </c>
    </row>
    <row r="49" spans="1:5" ht="71.25" customHeight="1">
      <c r="A49" s="173" t="s">
        <v>164</v>
      </c>
      <c r="B49" s="174" t="s">
        <v>157</v>
      </c>
      <c r="C49" s="175" t="s">
        <v>165</v>
      </c>
      <c r="D49" s="176"/>
      <c r="E49" s="129">
        <f>E50+E52</f>
        <v>1864</v>
      </c>
    </row>
    <row r="50" spans="1:5" ht="75.75" customHeight="1">
      <c r="A50" s="177" t="s">
        <v>142</v>
      </c>
      <c r="B50" s="158" t="s">
        <v>157</v>
      </c>
      <c r="C50" s="175" t="s">
        <v>165</v>
      </c>
      <c r="D50" s="176">
        <v>100</v>
      </c>
      <c r="E50" s="143">
        <f>E51</f>
        <v>1744.4</v>
      </c>
    </row>
    <row r="51" spans="1:5" ht="39" customHeight="1">
      <c r="A51" s="150" t="s">
        <v>143</v>
      </c>
      <c r="B51" s="158" t="s">
        <v>157</v>
      </c>
      <c r="C51" s="175" t="s">
        <v>165</v>
      </c>
      <c r="D51" s="176">
        <v>120</v>
      </c>
      <c r="E51" s="143">
        <v>1744.4</v>
      </c>
    </row>
    <row r="52" spans="1:5" ht="12.75">
      <c r="A52" s="144" t="s">
        <v>150</v>
      </c>
      <c r="B52" s="158" t="s">
        <v>157</v>
      </c>
      <c r="C52" s="175" t="s">
        <v>165</v>
      </c>
      <c r="D52" s="176">
        <v>200</v>
      </c>
      <c r="E52" s="143">
        <f>E53</f>
        <v>119.6</v>
      </c>
    </row>
    <row r="53" spans="1:5" ht="12.75">
      <c r="A53" s="144" t="s">
        <v>151</v>
      </c>
      <c r="B53" s="158" t="s">
        <v>157</v>
      </c>
      <c r="C53" s="175" t="s">
        <v>165</v>
      </c>
      <c r="D53" s="176">
        <v>240</v>
      </c>
      <c r="E53" s="143">
        <v>119.6</v>
      </c>
    </row>
    <row r="54" spans="1:5" ht="12.75">
      <c r="A54" s="178" t="s">
        <v>166</v>
      </c>
      <c r="B54" s="162" t="s">
        <v>167</v>
      </c>
      <c r="C54" s="162"/>
      <c r="D54" s="179"/>
      <c r="E54" s="164">
        <f>E55</f>
        <v>300</v>
      </c>
    </row>
    <row r="55" spans="1:5" ht="12.75">
      <c r="A55" s="180" t="s">
        <v>168</v>
      </c>
      <c r="B55" s="158" t="s">
        <v>167</v>
      </c>
      <c r="C55" s="141" t="s">
        <v>169</v>
      </c>
      <c r="D55" s="176"/>
      <c r="E55" s="143">
        <f>E56</f>
        <v>300</v>
      </c>
    </row>
    <row r="56" spans="1:5" ht="12.75">
      <c r="A56" s="180" t="s">
        <v>152</v>
      </c>
      <c r="B56" s="158" t="s">
        <v>167</v>
      </c>
      <c r="C56" s="141" t="s">
        <v>169</v>
      </c>
      <c r="D56" s="176">
        <v>800</v>
      </c>
      <c r="E56" s="143">
        <f>E57</f>
        <v>300</v>
      </c>
    </row>
    <row r="57" spans="1:5" ht="12.75">
      <c r="A57" s="180" t="s">
        <v>170</v>
      </c>
      <c r="B57" s="158" t="s">
        <v>167</v>
      </c>
      <c r="C57" s="141" t="s">
        <v>169</v>
      </c>
      <c r="D57" s="176">
        <v>870</v>
      </c>
      <c r="E57" s="143">
        <v>300</v>
      </c>
    </row>
    <row r="58" spans="1:5" ht="12.75">
      <c r="A58" s="165" t="s">
        <v>171</v>
      </c>
      <c r="B58" s="139" t="s">
        <v>172</v>
      </c>
      <c r="C58" s="141"/>
      <c r="D58" s="153"/>
      <c r="E58" s="129">
        <f>E59+E62+E65+E68+E71+E74</f>
        <v>847</v>
      </c>
    </row>
    <row r="59" spans="1:5" ht="61.5" customHeight="1">
      <c r="A59" s="125" t="s">
        <v>173</v>
      </c>
      <c r="B59" s="181" t="s">
        <v>172</v>
      </c>
      <c r="C59" s="181" t="s">
        <v>174</v>
      </c>
      <c r="D59" s="182"/>
      <c r="E59" s="129">
        <f>E60</f>
        <v>72</v>
      </c>
    </row>
    <row r="60" spans="1:5" ht="12.75">
      <c r="A60" s="159" t="s">
        <v>152</v>
      </c>
      <c r="B60" s="155" t="s">
        <v>172</v>
      </c>
      <c r="C60" s="151" t="s">
        <v>174</v>
      </c>
      <c r="D60" s="183">
        <v>800</v>
      </c>
      <c r="E60" s="143">
        <f>E61</f>
        <v>72</v>
      </c>
    </row>
    <row r="61" spans="1:5" ht="12.75">
      <c r="A61" s="159" t="s">
        <v>175</v>
      </c>
      <c r="B61" s="151" t="s">
        <v>172</v>
      </c>
      <c r="C61" s="151" t="s">
        <v>174</v>
      </c>
      <c r="D61" s="184">
        <v>850</v>
      </c>
      <c r="E61" s="143">
        <v>72</v>
      </c>
    </row>
    <row r="62" spans="1:5" ht="54.75" customHeight="1">
      <c r="A62" s="125" t="s">
        <v>176</v>
      </c>
      <c r="B62" s="185" t="s">
        <v>172</v>
      </c>
      <c r="C62" s="139" t="s">
        <v>177</v>
      </c>
      <c r="D62" s="137"/>
      <c r="E62" s="186">
        <f>E63</f>
        <v>175</v>
      </c>
    </row>
    <row r="63" spans="1:5" ht="37.5" customHeight="1">
      <c r="A63" s="144" t="s">
        <v>150</v>
      </c>
      <c r="B63" s="187" t="s">
        <v>172</v>
      </c>
      <c r="C63" s="141" t="s">
        <v>177</v>
      </c>
      <c r="D63" s="142">
        <v>200</v>
      </c>
      <c r="E63" s="188">
        <f>E64</f>
        <v>175</v>
      </c>
    </row>
    <row r="64" spans="1:5" ht="12.75">
      <c r="A64" s="144" t="s">
        <v>151</v>
      </c>
      <c r="B64" s="187" t="s">
        <v>172</v>
      </c>
      <c r="C64" s="141" t="s">
        <v>177</v>
      </c>
      <c r="D64" s="142">
        <v>240</v>
      </c>
      <c r="E64" s="188">
        <v>175</v>
      </c>
    </row>
    <row r="65" spans="1:5" ht="39.75" customHeight="1">
      <c r="A65" s="125" t="s">
        <v>178</v>
      </c>
      <c r="B65" s="185" t="s">
        <v>172</v>
      </c>
      <c r="C65" s="139" t="s">
        <v>179</v>
      </c>
      <c r="D65" s="168"/>
      <c r="E65" s="129">
        <f>E66</f>
        <v>150</v>
      </c>
    </row>
    <row r="66" spans="1:5" ht="12.75">
      <c r="A66" s="144" t="s">
        <v>150</v>
      </c>
      <c r="B66" s="187" t="s">
        <v>172</v>
      </c>
      <c r="C66" s="141" t="s">
        <v>179</v>
      </c>
      <c r="D66" s="142">
        <v>200</v>
      </c>
      <c r="E66" s="143">
        <f>E67</f>
        <v>150</v>
      </c>
    </row>
    <row r="67" spans="1:5" ht="12.75">
      <c r="A67" s="144" t="s">
        <v>151</v>
      </c>
      <c r="B67" s="187" t="s">
        <v>172</v>
      </c>
      <c r="C67" s="141" t="s">
        <v>179</v>
      </c>
      <c r="D67" s="142">
        <v>240</v>
      </c>
      <c r="E67" s="143">
        <v>150</v>
      </c>
    </row>
    <row r="68" spans="1:5" ht="41.25" customHeight="1">
      <c r="A68" s="125" t="s">
        <v>180</v>
      </c>
      <c r="B68" s="185" t="s">
        <v>172</v>
      </c>
      <c r="C68" s="139" t="s">
        <v>181</v>
      </c>
      <c r="D68" s="168"/>
      <c r="E68" s="129">
        <f>E69</f>
        <v>150</v>
      </c>
    </row>
    <row r="69" spans="1:5" ht="41.25" customHeight="1">
      <c r="A69" s="144" t="s">
        <v>150</v>
      </c>
      <c r="B69" s="187" t="s">
        <v>172</v>
      </c>
      <c r="C69" s="141" t="s">
        <v>181</v>
      </c>
      <c r="D69" s="142">
        <v>200</v>
      </c>
      <c r="E69" s="143">
        <f>E70</f>
        <v>150</v>
      </c>
    </row>
    <row r="70" spans="1:5" ht="12.75">
      <c r="A70" s="144" t="s">
        <v>151</v>
      </c>
      <c r="B70" s="187" t="s">
        <v>172</v>
      </c>
      <c r="C70" s="141" t="s">
        <v>181</v>
      </c>
      <c r="D70" s="142">
        <v>240</v>
      </c>
      <c r="E70" s="143">
        <v>150</v>
      </c>
    </row>
    <row r="71" spans="1:5" ht="12.75">
      <c r="A71" s="145" t="s">
        <v>182</v>
      </c>
      <c r="B71" s="185" t="s">
        <v>172</v>
      </c>
      <c r="C71" s="139" t="s">
        <v>183</v>
      </c>
      <c r="D71" s="168"/>
      <c r="E71" s="164">
        <f>E72</f>
        <v>150</v>
      </c>
    </row>
    <row r="72" spans="1:5" ht="36" customHeight="1">
      <c r="A72" s="144" t="s">
        <v>150</v>
      </c>
      <c r="B72" s="187" t="s">
        <v>172</v>
      </c>
      <c r="C72" s="141" t="s">
        <v>183</v>
      </c>
      <c r="D72" s="142">
        <v>200</v>
      </c>
      <c r="E72" s="143">
        <f>E73</f>
        <v>150</v>
      </c>
    </row>
    <row r="73" spans="1:5" ht="12.75">
      <c r="A73" s="144" t="s">
        <v>151</v>
      </c>
      <c r="B73" s="187" t="s">
        <v>172</v>
      </c>
      <c r="C73" s="141" t="s">
        <v>184</v>
      </c>
      <c r="D73" s="142">
        <v>240</v>
      </c>
      <c r="E73" s="143">
        <v>150</v>
      </c>
    </row>
    <row r="74" spans="1:5" ht="12.75">
      <c r="A74" s="145" t="s">
        <v>185</v>
      </c>
      <c r="B74" s="181" t="s">
        <v>172</v>
      </c>
      <c r="C74" s="139" t="s">
        <v>186</v>
      </c>
      <c r="D74" s="189"/>
      <c r="E74" s="129">
        <f>E75</f>
        <v>150</v>
      </c>
    </row>
    <row r="75" spans="1:5" ht="42" customHeight="1">
      <c r="A75" s="144" t="s">
        <v>150</v>
      </c>
      <c r="B75" s="151" t="s">
        <v>172</v>
      </c>
      <c r="C75" s="141" t="s">
        <v>186</v>
      </c>
      <c r="D75" s="183">
        <v>200</v>
      </c>
      <c r="E75" s="143">
        <f>E76</f>
        <v>150</v>
      </c>
    </row>
    <row r="76" spans="1:5" ht="12.75">
      <c r="A76" s="144" t="s">
        <v>151</v>
      </c>
      <c r="B76" s="151" t="s">
        <v>172</v>
      </c>
      <c r="C76" s="141" t="s">
        <v>186</v>
      </c>
      <c r="D76" s="183">
        <v>240</v>
      </c>
      <c r="E76" s="143">
        <v>150</v>
      </c>
    </row>
    <row r="77" spans="1:5" ht="12.75">
      <c r="A77" s="125" t="s">
        <v>187</v>
      </c>
      <c r="B77" s="185" t="s">
        <v>188</v>
      </c>
      <c r="C77" s="139"/>
      <c r="D77" s="183"/>
      <c r="E77" s="164">
        <f>E78</f>
        <v>215</v>
      </c>
    </row>
    <row r="78" spans="1:5" ht="39" customHeight="1">
      <c r="A78" s="125" t="s">
        <v>189</v>
      </c>
      <c r="B78" s="185" t="s">
        <v>190</v>
      </c>
      <c r="C78" s="139"/>
      <c r="D78" s="183"/>
      <c r="E78" s="129">
        <f>E79</f>
        <v>215</v>
      </c>
    </row>
    <row r="79" spans="1:5" ht="93" customHeight="1">
      <c r="A79" s="125" t="s">
        <v>191</v>
      </c>
      <c r="B79" s="139" t="s">
        <v>190</v>
      </c>
      <c r="C79" s="139"/>
      <c r="D79" s="137"/>
      <c r="E79" s="129">
        <f>E80</f>
        <v>215</v>
      </c>
    </row>
    <row r="80" spans="1:5" ht="12.75">
      <c r="A80" s="144" t="s">
        <v>150</v>
      </c>
      <c r="B80" s="141" t="s">
        <v>190</v>
      </c>
      <c r="C80" s="141" t="s">
        <v>192</v>
      </c>
      <c r="D80" s="183">
        <v>200</v>
      </c>
      <c r="E80" s="190">
        <f>E81</f>
        <v>215</v>
      </c>
    </row>
    <row r="81" spans="1:5" ht="41.25" customHeight="1">
      <c r="A81" s="144" t="s">
        <v>151</v>
      </c>
      <c r="B81" s="141" t="s">
        <v>190</v>
      </c>
      <c r="C81" s="141" t="s">
        <v>193</v>
      </c>
      <c r="D81" s="183">
        <v>240</v>
      </c>
      <c r="E81" s="191">
        <v>215</v>
      </c>
    </row>
    <row r="82" spans="1:5" ht="12.75">
      <c r="A82" s="165" t="s">
        <v>194</v>
      </c>
      <c r="B82" s="139" t="s">
        <v>195</v>
      </c>
      <c r="C82" s="139"/>
      <c r="D82" s="189"/>
      <c r="E82" s="192">
        <f>E83</f>
        <v>700</v>
      </c>
    </row>
    <row r="83" spans="1:5" ht="12.75">
      <c r="A83" s="165" t="s">
        <v>196</v>
      </c>
      <c r="B83" s="139" t="s">
        <v>197</v>
      </c>
      <c r="C83" s="139"/>
      <c r="D83" s="189"/>
      <c r="E83" s="192">
        <f>E85</f>
        <v>700</v>
      </c>
    </row>
    <row r="84" spans="1:5" ht="53.25" customHeight="1">
      <c r="A84" s="193" t="s">
        <v>198</v>
      </c>
      <c r="B84" s="139" t="s">
        <v>197</v>
      </c>
      <c r="C84" s="139"/>
      <c r="D84" s="189"/>
      <c r="E84" s="192">
        <f>E85</f>
        <v>700</v>
      </c>
    </row>
    <row r="85" spans="1:5" ht="12.75">
      <c r="A85" s="194" t="s">
        <v>199</v>
      </c>
      <c r="B85" s="139" t="s">
        <v>197</v>
      </c>
      <c r="C85" s="162" t="s">
        <v>200</v>
      </c>
      <c r="D85" s="189"/>
      <c r="E85" s="192">
        <f>E86+E88</f>
        <v>700</v>
      </c>
    </row>
    <row r="86" spans="1:5" ht="75.75" customHeight="1">
      <c r="A86" s="195" t="s">
        <v>142</v>
      </c>
      <c r="B86" s="141" t="s">
        <v>197</v>
      </c>
      <c r="C86" s="158" t="s">
        <v>200</v>
      </c>
      <c r="D86" s="142">
        <v>100</v>
      </c>
      <c r="E86" s="143">
        <f>E87</f>
        <v>546.5</v>
      </c>
    </row>
    <row r="87" spans="1:5" ht="24" customHeight="1">
      <c r="A87" s="196" t="s">
        <v>201</v>
      </c>
      <c r="B87" s="141" t="s">
        <v>197</v>
      </c>
      <c r="C87" s="158" t="s">
        <v>200</v>
      </c>
      <c r="D87" s="142">
        <v>110</v>
      </c>
      <c r="E87" s="143">
        <v>546.5</v>
      </c>
    </row>
    <row r="88" spans="1:5" ht="12.75">
      <c r="A88" s="144" t="s">
        <v>150</v>
      </c>
      <c r="B88" s="141" t="s">
        <v>197</v>
      </c>
      <c r="C88" s="158" t="s">
        <v>200</v>
      </c>
      <c r="D88" s="142">
        <v>200</v>
      </c>
      <c r="E88" s="143">
        <f>E89</f>
        <v>153.5</v>
      </c>
    </row>
    <row r="89" spans="1:5" ht="42" customHeight="1">
      <c r="A89" s="144" t="s">
        <v>151</v>
      </c>
      <c r="B89" s="141" t="s">
        <v>197</v>
      </c>
      <c r="C89" s="158" t="s">
        <v>200</v>
      </c>
      <c r="D89" s="142">
        <v>240</v>
      </c>
      <c r="E89" s="160">
        <v>153.5</v>
      </c>
    </row>
    <row r="90" spans="1:5" ht="12.75">
      <c r="A90" s="165" t="s">
        <v>202</v>
      </c>
      <c r="B90" s="139" t="s">
        <v>203</v>
      </c>
      <c r="C90" s="139"/>
      <c r="D90" s="197"/>
      <c r="E90" s="164">
        <f>E91+E118</f>
        <v>39894.4</v>
      </c>
    </row>
    <row r="91" spans="1:5" ht="12.75">
      <c r="A91" s="198" t="s">
        <v>204</v>
      </c>
      <c r="B91" s="162" t="s">
        <v>205</v>
      </c>
      <c r="C91" s="162"/>
      <c r="D91" s="197"/>
      <c r="E91" s="186">
        <f>E92</f>
        <v>33681.6</v>
      </c>
    </row>
    <row r="92" spans="1:5" ht="54.75" customHeight="1">
      <c r="A92" s="199" t="s">
        <v>198</v>
      </c>
      <c r="B92" s="162" t="s">
        <v>205</v>
      </c>
      <c r="C92" s="162"/>
      <c r="D92" s="197"/>
      <c r="E92" s="186">
        <f>E93+E96+E99+E102+E106+E109+E112+E115</f>
        <v>33681.6</v>
      </c>
    </row>
    <row r="93" spans="1:5" ht="53.25" customHeight="1">
      <c r="A93" s="200" t="s">
        <v>206</v>
      </c>
      <c r="B93" s="162" t="s">
        <v>205</v>
      </c>
      <c r="C93" s="162" t="s">
        <v>207</v>
      </c>
      <c r="D93" s="197"/>
      <c r="E93" s="186">
        <f>E94</f>
        <v>3100</v>
      </c>
    </row>
    <row r="94" spans="1:5" ht="12.75">
      <c r="A94" s="144" t="s">
        <v>208</v>
      </c>
      <c r="B94" s="158" t="s">
        <v>205</v>
      </c>
      <c r="C94" s="158" t="s">
        <v>207</v>
      </c>
      <c r="D94" s="183">
        <v>200</v>
      </c>
      <c r="E94" s="143">
        <f>E95</f>
        <v>3100</v>
      </c>
    </row>
    <row r="95" spans="1:5" ht="12.75">
      <c r="A95" s="144" t="s">
        <v>151</v>
      </c>
      <c r="B95" s="158" t="s">
        <v>205</v>
      </c>
      <c r="C95" s="158" t="s">
        <v>207</v>
      </c>
      <c r="D95" s="183">
        <v>240</v>
      </c>
      <c r="E95" s="143">
        <v>3100</v>
      </c>
    </row>
    <row r="96" spans="1:5" ht="12.75">
      <c r="A96" s="165" t="s">
        <v>209</v>
      </c>
      <c r="B96" s="162" t="s">
        <v>205</v>
      </c>
      <c r="C96" s="162" t="s">
        <v>210</v>
      </c>
      <c r="D96" s="197"/>
      <c r="E96" s="129">
        <f>E97</f>
        <v>2500</v>
      </c>
    </row>
    <row r="97" spans="1:5" ht="12.75">
      <c r="A97" s="144" t="s">
        <v>150</v>
      </c>
      <c r="B97" s="158" t="s">
        <v>205</v>
      </c>
      <c r="C97" s="158" t="s">
        <v>210</v>
      </c>
      <c r="D97" s="183">
        <v>200</v>
      </c>
      <c r="E97" s="143">
        <f>E98</f>
        <v>2500</v>
      </c>
    </row>
    <row r="98" spans="1:5" ht="12.75">
      <c r="A98" s="144" t="s">
        <v>151</v>
      </c>
      <c r="B98" s="158" t="s">
        <v>205</v>
      </c>
      <c r="C98" s="158" t="s">
        <v>210</v>
      </c>
      <c r="D98" s="183">
        <v>240</v>
      </c>
      <c r="E98" s="143">
        <v>2500</v>
      </c>
    </row>
    <row r="99" spans="1:5" ht="55.5" customHeight="1">
      <c r="A99" s="201" t="s">
        <v>211</v>
      </c>
      <c r="B99" s="162" t="s">
        <v>205</v>
      </c>
      <c r="C99" s="162" t="s">
        <v>212</v>
      </c>
      <c r="D99" s="197"/>
      <c r="E99" s="129">
        <f>E100</f>
        <v>800</v>
      </c>
    </row>
    <row r="100" spans="1:5" ht="12.75">
      <c r="A100" s="144" t="s">
        <v>150</v>
      </c>
      <c r="B100" s="158" t="s">
        <v>205</v>
      </c>
      <c r="C100" s="158" t="s">
        <v>212</v>
      </c>
      <c r="D100" s="183">
        <v>200</v>
      </c>
      <c r="E100" s="143">
        <f>E101</f>
        <v>800</v>
      </c>
    </row>
    <row r="101" spans="1:5" ht="35.25" customHeight="1">
      <c r="A101" s="144" t="s">
        <v>151</v>
      </c>
      <c r="B101" s="158" t="s">
        <v>205</v>
      </c>
      <c r="C101" s="158" t="s">
        <v>212</v>
      </c>
      <c r="D101" s="183">
        <v>240</v>
      </c>
      <c r="E101" s="143">
        <v>800</v>
      </c>
    </row>
    <row r="102" spans="1:5" ht="12.75">
      <c r="A102" s="125" t="s">
        <v>213</v>
      </c>
      <c r="B102" s="162" t="s">
        <v>205</v>
      </c>
      <c r="C102" s="162"/>
      <c r="D102" s="197"/>
      <c r="E102" s="164">
        <f>E103</f>
        <v>500</v>
      </c>
    </row>
    <row r="103" spans="1:5" ht="12.75">
      <c r="A103" s="145" t="s">
        <v>214</v>
      </c>
      <c r="B103" s="139" t="s">
        <v>205</v>
      </c>
      <c r="C103" s="139" t="s">
        <v>215</v>
      </c>
      <c r="D103" s="189"/>
      <c r="E103" s="129">
        <f>E104</f>
        <v>500</v>
      </c>
    </row>
    <row r="104" spans="1:5" ht="35.25" customHeight="1">
      <c r="A104" s="144" t="s">
        <v>150</v>
      </c>
      <c r="B104" s="141" t="s">
        <v>205</v>
      </c>
      <c r="C104" s="141" t="s">
        <v>215</v>
      </c>
      <c r="D104" s="183">
        <v>200</v>
      </c>
      <c r="E104" s="143">
        <f>E105</f>
        <v>500</v>
      </c>
    </row>
    <row r="105" spans="1:5" ht="12.75">
      <c r="A105" s="144" t="s">
        <v>151</v>
      </c>
      <c r="B105" s="141" t="s">
        <v>205</v>
      </c>
      <c r="C105" s="141" t="s">
        <v>215</v>
      </c>
      <c r="D105" s="183">
        <v>240</v>
      </c>
      <c r="E105" s="143">
        <v>500</v>
      </c>
    </row>
    <row r="106" spans="1:5" ht="127.5" customHeight="1">
      <c r="A106" s="145" t="s">
        <v>216</v>
      </c>
      <c r="B106" s="162" t="s">
        <v>205</v>
      </c>
      <c r="C106" s="162" t="s">
        <v>217</v>
      </c>
      <c r="D106" s="197"/>
      <c r="E106" s="129">
        <f>E107</f>
        <v>6000</v>
      </c>
    </row>
    <row r="107" spans="1:5" ht="12.75">
      <c r="A107" s="144" t="s">
        <v>150</v>
      </c>
      <c r="B107" s="158" t="s">
        <v>205</v>
      </c>
      <c r="C107" s="158" t="s">
        <v>217</v>
      </c>
      <c r="D107" s="183">
        <v>200</v>
      </c>
      <c r="E107" s="143">
        <f>E108</f>
        <v>6000</v>
      </c>
    </row>
    <row r="108" spans="1:5" ht="12.75">
      <c r="A108" s="144" t="s">
        <v>151</v>
      </c>
      <c r="B108" s="158" t="s">
        <v>205</v>
      </c>
      <c r="C108" s="158" t="s">
        <v>217</v>
      </c>
      <c r="D108" s="183">
        <v>240</v>
      </c>
      <c r="E108" s="188">
        <v>6000</v>
      </c>
    </row>
    <row r="109" spans="1:5" ht="57.75" customHeight="1">
      <c r="A109" s="201" t="s">
        <v>218</v>
      </c>
      <c r="B109" s="162" t="s">
        <v>205</v>
      </c>
      <c r="C109" s="162" t="s">
        <v>219</v>
      </c>
      <c r="D109" s="197"/>
      <c r="E109" s="186">
        <f>E110</f>
        <v>8000</v>
      </c>
    </row>
    <row r="110" spans="1:5" ht="12.75">
      <c r="A110" s="144" t="s">
        <v>150</v>
      </c>
      <c r="B110" s="158" t="s">
        <v>205</v>
      </c>
      <c r="C110" s="158" t="s">
        <v>219</v>
      </c>
      <c r="D110" s="183">
        <v>200</v>
      </c>
      <c r="E110" s="143">
        <f>E111</f>
        <v>8000</v>
      </c>
    </row>
    <row r="111" spans="1:5" ht="12.75">
      <c r="A111" s="144" t="s">
        <v>151</v>
      </c>
      <c r="B111" s="158" t="s">
        <v>205</v>
      </c>
      <c r="C111" s="158" t="s">
        <v>219</v>
      </c>
      <c r="D111" s="183">
        <v>240</v>
      </c>
      <c r="E111" s="160">
        <v>8000</v>
      </c>
    </row>
    <row r="112" spans="1:5" ht="40.5" customHeight="1">
      <c r="A112" s="167" t="s">
        <v>220</v>
      </c>
      <c r="B112" s="162" t="s">
        <v>205</v>
      </c>
      <c r="C112" s="162" t="s">
        <v>221</v>
      </c>
      <c r="D112" s="197"/>
      <c r="E112" s="129">
        <f>E113</f>
        <v>12481.6</v>
      </c>
    </row>
    <row r="113" spans="1:5" ht="36" customHeight="1">
      <c r="A113" s="144" t="s">
        <v>150</v>
      </c>
      <c r="B113" s="158" t="s">
        <v>205</v>
      </c>
      <c r="C113" s="158" t="s">
        <v>221</v>
      </c>
      <c r="D113" s="183">
        <v>200</v>
      </c>
      <c r="E113" s="143">
        <f>E114</f>
        <v>12481.6</v>
      </c>
    </row>
    <row r="114" spans="1:5" ht="12.75">
      <c r="A114" s="144" t="s">
        <v>151</v>
      </c>
      <c r="B114" s="158" t="s">
        <v>205</v>
      </c>
      <c r="C114" s="158" t="s">
        <v>221</v>
      </c>
      <c r="D114" s="176">
        <v>240</v>
      </c>
      <c r="E114" s="188">
        <v>12481.6</v>
      </c>
    </row>
    <row r="115" spans="1:5" ht="12.75">
      <c r="A115" s="125" t="s">
        <v>222</v>
      </c>
      <c r="B115" s="139" t="s">
        <v>205</v>
      </c>
      <c r="C115" s="139" t="s">
        <v>223</v>
      </c>
      <c r="D115" s="197"/>
      <c r="E115" s="202">
        <f>E116</f>
        <v>300</v>
      </c>
    </row>
    <row r="116" spans="1:5" ht="35.25" customHeight="1">
      <c r="A116" s="144" t="s">
        <v>150</v>
      </c>
      <c r="B116" s="141" t="s">
        <v>205</v>
      </c>
      <c r="C116" s="141" t="s">
        <v>223</v>
      </c>
      <c r="D116" s="183">
        <v>200</v>
      </c>
      <c r="E116" s="203">
        <f>E117</f>
        <v>300</v>
      </c>
    </row>
    <row r="117" spans="1:5" ht="42.75" customHeight="1">
      <c r="A117" s="144" t="s">
        <v>151</v>
      </c>
      <c r="B117" s="141" t="s">
        <v>205</v>
      </c>
      <c r="C117" s="141" t="s">
        <v>223</v>
      </c>
      <c r="D117" s="183">
        <v>240</v>
      </c>
      <c r="E117" s="188">
        <v>300</v>
      </c>
    </row>
    <row r="118" spans="1:5" ht="33.75" customHeight="1">
      <c r="A118" s="204" t="s">
        <v>224</v>
      </c>
      <c r="B118" s="132" t="s">
        <v>225</v>
      </c>
      <c r="C118" s="139"/>
      <c r="D118" s="205"/>
      <c r="E118" s="202">
        <f>E119</f>
        <v>6212.8</v>
      </c>
    </row>
    <row r="119" spans="1:5" ht="54" customHeight="1">
      <c r="A119" s="199" t="s">
        <v>198</v>
      </c>
      <c r="B119" s="206" t="s">
        <v>225</v>
      </c>
      <c r="C119" s="181"/>
      <c r="D119" s="207"/>
      <c r="E119" s="186">
        <f>E120</f>
        <v>6212.8</v>
      </c>
    </row>
    <row r="120" spans="1:5" ht="63" customHeight="1">
      <c r="A120" s="144" t="s">
        <v>226</v>
      </c>
      <c r="B120" s="208" t="s">
        <v>225</v>
      </c>
      <c r="C120" s="151" t="s">
        <v>227</v>
      </c>
      <c r="D120" s="209"/>
      <c r="E120" s="188">
        <f>E121+E123+E125</f>
        <v>6212.8</v>
      </c>
    </row>
    <row r="121" spans="1:5" ht="75" customHeight="1">
      <c r="A121" s="154" t="s">
        <v>142</v>
      </c>
      <c r="B121" s="151" t="s">
        <v>225</v>
      </c>
      <c r="C121" s="151" t="s">
        <v>227</v>
      </c>
      <c r="D121" s="184">
        <v>100</v>
      </c>
      <c r="E121" s="143">
        <f>E122</f>
        <v>5402</v>
      </c>
    </row>
    <row r="122" spans="1:5" ht="17.25" customHeight="1">
      <c r="A122" s="196" t="s">
        <v>201</v>
      </c>
      <c r="B122" s="151" t="s">
        <v>225</v>
      </c>
      <c r="C122" s="151" t="s">
        <v>227</v>
      </c>
      <c r="D122" s="142">
        <v>110</v>
      </c>
      <c r="E122" s="143">
        <v>5402</v>
      </c>
    </row>
    <row r="123" spans="1:5" ht="12.75">
      <c r="A123" s="144" t="s">
        <v>150</v>
      </c>
      <c r="B123" s="151" t="s">
        <v>225</v>
      </c>
      <c r="C123" s="151" t="s">
        <v>227</v>
      </c>
      <c r="D123" s="142">
        <v>200</v>
      </c>
      <c r="E123" s="143">
        <f>E124</f>
        <v>809.8</v>
      </c>
    </row>
    <row r="124" spans="1:5" ht="12.75">
      <c r="A124" s="144" t="s">
        <v>151</v>
      </c>
      <c r="B124" s="151" t="s">
        <v>225</v>
      </c>
      <c r="C124" s="151" t="s">
        <v>227</v>
      </c>
      <c r="D124" s="142">
        <v>240</v>
      </c>
      <c r="E124" s="143">
        <v>809.8</v>
      </c>
    </row>
    <row r="125" spans="1:5" ht="12.75">
      <c r="A125" s="159" t="s">
        <v>152</v>
      </c>
      <c r="B125" s="151" t="s">
        <v>225</v>
      </c>
      <c r="C125" s="151" t="s">
        <v>227</v>
      </c>
      <c r="D125" s="142">
        <v>800</v>
      </c>
      <c r="E125" s="143">
        <v>1</v>
      </c>
    </row>
    <row r="126" spans="1:5" ht="12.75">
      <c r="A126" s="159" t="s">
        <v>153</v>
      </c>
      <c r="B126" s="151" t="s">
        <v>225</v>
      </c>
      <c r="C126" s="151" t="s">
        <v>227</v>
      </c>
      <c r="D126" s="142">
        <v>850</v>
      </c>
      <c r="E126" s="143">
        <v>1</v>
      </c>
    </row>
    <row r="127" spans="1:5" ht="12.75">
      <c r="A127" s="165" t="s">
        <v>228</v>
      </c>
      <c r="B127" s="139" t="s">
        <v>229</v>
      </c>
      <c r="C127" s="139"/>
      <c r="D127" s="197"/>
      <c r="E127" s="129">
        <f>E128</f>
        <v>1918</v>
      </c>
    </row>
    <row r="128" spans="1:5" ht="12.75">
      <c r="A128" s="165" t="s">
        <v>230</v>
      </c>
      <c r="B128" s="139" t="s">
        <v>231</v>
      </c>
      <c r="C128" s="139"/>
      <c r="D128" s="197"/>
      <c r="E128" s="129">
        <f>E129</f>
        <v>1918</v>
      </c>
    </row>
    <row r="129" spans="1:5" ht="12.75">
      <c r="A129" s="125" t="s">
        <v>232</v>
      </c>
      <c r="B129" s="139" t="s">
        <v>231</v>
      </c>
      <c r="C129" s="139"/>
      <c r="D129" s="197"/>
      <c r="E129" s="129">
        <f>E130</f>
        <v>1918</v>
      </c>
    </row>
    <row r="130" spans="1:5" ht="41.25" customHeight="1">
      <c r="A130" s="134" t="s">
        <v>233</v>
      </c>
      <c r="B130" s="139" t="s">
        <v>231</v>
      </c>
      <c r="C130" s="139" t="s">
        <v>234</v>
      </c>
      <c r="D130" s="197"/>
      <c r="E130" s="186">
        <f>E132</f>
        <v>1918</v>
      </c>
    </row>
    <row r="131" spans="1:5" ht="12.75" hidden="1">
      <c r="A131" s="159" t="s">
        <v>208</v>
      </c>
      <c r="B131" s="141" t="s">
        <v>235</v>
      </c>
      <c r="C131" s="141" t="s">
        <v>236</v>
      </c>
      <c r="D131" s="142">
        <v>200</v>
      </c>
      <c r="E131" s="188">
        <v>1674</v>
      </c>
    </row>
    <row r="132" spans="1:5" ht="12.75">
      <c r="A132" s="144" t="s">
        <v>150</v>
      </c>
      <c r="B132" s="141" t="s">
        <v>231</v>
      </c>
      <c r="C132" s="141" t="s">
        <v>234</v>
      </c>
      <c r="D132" s="142">
        <v>200</v>
      </c>
      <c r="E132" s="143">
        <f>E133</f>
        <v>1918</v>
      </c>
    </row>
    <row r="133" spans="1:5" ht="36" customHeight="1">
      <c r="A133" s="144" t="s">
        <v>151</v>
      </c>
      <c r="B133" s="141" t="s">
        <v>231</v>
      </c>
      <c r="C133" s="141" t="s">
        <v>234</v>
      </c>
      <c r="D133" s="176">
        <v>240</v>
      </c>
      <c r="E133" s="143">
        <v>1918</v>
      </c>
    </row>
    <row r="134" spans="1:5" ht="20.25" customHeight="1">
      <c r="A134" s="210" t="s">
        <v>237</v>
      </c>
      <c r="B134" s="139" t="s">
        <v>238</v>
      </c>
      <c r="C134" s="139"/>
      <c r="D134" s="179"/>
      <c r="E134" s="129">
        <f>E135</f>
        <v>2000</v>
      </c>
    </row>
    <row r="135" spans="1:5" ht="18.75" customHeight="1">
      <c r="A135" s="211" t="s">
        <v>239</v>
      </c>
      <c r="B135" s="139" t="s">
        <v>238</v>
      </c>
      <c r="C135" s="139"/>
      <c r="D135" s="179"/>
      <c r="E135" s="129">
        <f>E136</f>
        <v>2000</v>
      </c>
    </row>
    <row r="136" spans="1:5" ht="52.5" customHeight="1">
      <c r="A136" s="212" t="s">
        <v>198</v>
      </c>
      <c r="B136" s="139" t="s">
        <v>238</v>
      </c>
      <c r="C136" s="139"/>
      <c r="D136" s="179"/>
      <c r="E136" s="129">
        <f>E137</f>
        <v>2000</v>
      </c>
    </row>
    <row r="137" spans="1:5" ht="57.75" customHeight="1">
      <c r="A137" s="145" t="s">
        <v>240</v>
      </c>
      <c r="B137" s="139" t="s">
        <v>238</v>
      </c>
      <c r="C137" s="139" t="s">
        <v>241</v>
      </c>
      <c r="D137" s="197"/>
      <c r="E137" s="129">
        <f>E138</f>
        <v>2000</v>
      </c>
    </row>
    <row r="138" spans="1:5" ht="39" customHeight="1">
      <c r="A138" s="144" t="s">
        <v>150</v>
      </c>
      <c r="B138" s="141" t="s">
        <v>238</v>
      </c>
      <c r="C138" s="141" t="s">
        <v>241</v>
      </c>
      <c r="D138" s="142">
        <v>200</v>
      </c>
      <c r="E138" s="143">
        <f>E139</f>
        <v>2000</v>
      </c>
    </row>
    <row r="139" spans="1:5" ht="43.5" customHeight="1">
      <c r="A139" s="144" t="s">
        <v>151</v>
      </c>
      <c r="B139" s="141" t="s">
        <v>238</v>
      </c>
      <c r="C139" s="141" t="s">
        <v>241</v>
      </c>
      <c r="D139" s="142">
        <v>240</v>
      </c>
      <c r="E139" s="143">
        <v>2000</v>
      </c>
    </row>
    <row r="140" spans="1:5" ht="12.75">
      <c r="A140" s="165" t="s">
        <v>242</v>
      </c>
      <c r="B140" s="139" t="s">
        <v>243</v>
      </c>
      <c r="C140" s="139"/>
      <c r="D140" s="205"/>
      <c r="E140" s="164">
        <f>E141+E145</f>
        <v>13340.599999999999</v>
      </c>
    </row>
    <row r="141" spans="1:5" ht="12.75">
      <c r="A141" s="165" t="s">
        <v>244</v>
      </c>
      <c r="B141" s="139" t="s">
        <v>245</v>
      </c>
      <c r="C141" s="139"/>
      <c r="D141" s="205"/>
      <c r="E141" s="164">
        <f>E142</f>
        <v>1732.3</v>
      </c>
    </row>
    <row r="142" spans="1:5" ht="126" customHeight="1">
      <c r="A142" s="144" t="s">
        <v>246</v>
      </c>
      <c r="B142" s="141" t="s">
        <v>245</v>
      </c>
      <c r="C142" s="141" t="s">
        <v>247</v>
      </c>
      <c r="D142" s="213"/>
      <c r="E142" s="143">
        <f>E143</f>
        <v>1732.3</v>
      </c>
    </row>
    <row r="143" spans="1:5" ht="16.5" customHeight="1">
      <c r="A143" s="214" t="s">
        <v>248</v>
      </c>
      <c r="B143" s="141" t="s">
        <v>245</v>
      </c>
      <c r="C143" s="141" t="s">
        <v>247</v>
      </c>
      <c r="D143" s="142">
        <v>300</v>
      </c>
      <c r="E143" s="143">
        <f>E144</f>
        <v>1732.3</v>
      </c>
    </row>
    <row r="144" spans="1:5" ht="12.75">
      <c r="A144" s="159" t="s">
        <v>249</v>
      </c>
      <c r="B144" s="141" t="s">
        <v>245</v>
      </c>
      <c r="C144" s="141" t="s">
        <v>247</v>
      </c>
      <c r="D144" s="142">
        <v>310</v>
      </c>
      <c r="E144" s="143">
        <v>1732.3</v>
      </c>
    </row>
    <row r="145" spans="1:5" ht="12.75">
      <c r="A145" s="198" t="s">
        <v>250</v>
      </c>
      <c r="B145" s="162" t="s">
        <v>251</v>
      </c>
      <c r="C145" s="162"/>
      <c r="D145" s="205"/>
      <c r="E145" s="164">
        <f>E146+E150</f>
        <v>11608.3</v>
      </c>
    </row>
    <row r="146" spans="1:5" ht="12.75">
      <c r="A146" s="154" t="s">
        <v>252</v>
      </c>
      <c r="B146" s="158" t="s">
        <v>251</v>
      </c>
      <c r="C146" s="158" t="s">
        <v>253</v>
      </c>
      <c r="D146" s="213"/>
      <c r="E146" s="215">
        <f>E147</f>
        <v>8368.5</v>
      </c>
    </row>
    <row r="147" spans="1:5" ht="12.75">
      <c r="A147" s="214" t="s">
        <v>248</v>
      </c>
      <c r="B147" s="158" t="s">
        <v>251</v>
      </c>
      <c r="C147" s="158" t="s">
        <v>253</v>
      </c>
      <c r="D147" s="170">
        <v>300</v>
      </c>
      <c r="E147" s="215">
        <f>E148</f>
        <v>8368.5</v>
      </c>
    </row>
    <row r="148" spans="1:5" ht="12.75">
      <c r="A148" s="144" t="s">
        <v>254</v>
      </c>
      <c r="B148" s="158" t="s">
        <v>251</v>
      </c>
      <c r="C148" s="158" t="s">
        <v>253</v>
      </c>
      <c r="D148" s="170">
        <v>313</v>
      </c>
      <c r="E148" s="215">
        <v>8368.5</v>
      </c>
    </row>
    <row r="149" spans="1:5" ht="61.5" customHeight="1">
      <c r="A149" s="150" t="s">
        <v>255</v>
      </c>
      <c r="B149" s="158" t="s">
        <v>251</v>
      </c>
      <c r="C149" s="158" t="s">
        <v>256</v>
      </c>
      <c r="D149" s="170"/>
      <c r="E149" s="215">
        <f>E150</f>
        <v>3239.8</v>
      </c>
    </row>
    <row r="150" spans="1:5" ht="12.75">
      <c r="A150" s="214" t="s">
        <v>248</v>
      </c>
      <c r="B150" s="158" t="s">
        <v>251</v>
      </c>
      <c r="C150" s="158" t="s">
        <v>256</v>
      </c>
      <c r="D150" s="170">
        <v>300</v>
      </c>
      <c r="E150" s="215">
        <f>E151</f>
        <v>3239.8</v>
      </c>
    </row>
    <row r="151" spans="1:5" ht="12.75">
      <c r="A151" s="144" t="s">
        <v>257</v>
      </c>
      <c r="B151" s="158" t="s">
        <v>251</v>
      </c>
      <c r="C151" s="158" t="s">
        <v>256</v>
      </c>
      <c r="D151" s="170">
        <v>323</v>
      </c>
      <c r="E151" s="215">
        <v>3239.8</v>
      </c>
    </row>
    <row r="152" spans="1:5" ht="12.75">
      <c r="A152" s="198" t="s">
        <v>258</v>
      </c>
      <c r="B152" s="162" t="s">
        <v>259</v>
      </c>
      <c r="C152" s="158"/>
      <c r="D152" s="205"/>
      <c r="E152" s="216">
        <f>E153+E165</f>
        <v>9687.6</v>
      </c>
    </row>
    <row r="153" spans="1:5" ht="12.75">
      <c r="A153" s="217" t="s">
        <v>260</v>
      </c>
      <c r="B153" s="162" t="s">
        <v>261</v>
      </c>
      <c r="C153" s="158"/>
      <c r="D153" s="205"/>
      <c r="E153" s="216">
        <f>E154</f>
        <v>9487.6</v>
      </c>
    </row>
    <row r="154" spans="1:5" ht="12.75">
      <c r="A154" s="193" t="s">
        <v>232</v>
      </c>
      <c r="B154" s="162" t="s">
        <v>261</v>
      </c>
      <c r="C154" s="162"/>
      <c r="D154" s="205"/>
      <c r="E154" s="216">
        <f>E155+E158</f>
        <v>9487.6</v>
      </c>
    </row>
    <row r="155" spans="1:5" ht="12.75">
      <c r="A155" s="140" t="s">
        <v>262</v>
      </c>
      <c r="B155" s="141" t="s">
        <v>261</v>
      </c>
      <c r="C155" s="141" t="s">
        <v>263</v>
      </c>
      <c r="D155" s="142"/>
      <c r="E155" s="215">
        <f>E156</f>
        <v>300</v>
      </c>
    </row>
    <row r="156" spans="1:5" ht="36" customHeight="1">
      <c r="A156" s="144" t="s">
        <v>150</v>
      </c>
      <c r="B156" s="141" t="s">
        <v>261</v>
      </c>
      <c r="C156" s="141" t="s">
        <v>263</v>
      </c>
      <c r="D156" s="142">
        <v>200</v>
      </c>
      <c r="E156" s="215">
        <f>E157</f>
        <v>300</v>
      </c>
    </row>
    <row r="157" spans="1:5" ht="39.75" customHeight="1">
      <c r="A157" s="144" t="s">
        <v>151</v>
      </c>
      <c r="B157" s="141" t="s">
        <v>261</v>
      </c>
      <c r="C157" s="141" t="s">
        <v>263</v>
      </c>
      <c r="D157" s="142">
        <v>240</v>
      </c>
      <c r="E157" s="215">
        <v>300</v>
      </c>
    </row>
    <row r="158" spans="1:5" ht="12.75">
      <c r="A158" s="125" t="s">
        <v>264</v>
      </c>
      <c r="B158" s="139" t="s">
        <v>261</v>
      </c>
      <c r="C158" s="139"/>
      <c r="D158" s="168"/>
      <c r="E158" s="216">
        <f>E159+E161+E163</f>
        <v>9187.6</v>
      </c>
    </row>
    <row r="159" spans="1:5" ht="81" customHeight="1">
      <c r="A159" s="154" t="s">
        <v>142</v>
      </c>
      <c r="B159" s="141" t="s">
        <v>261</v>
      </c>
      <c r="C159" s="141" t="s">
        <v>265</v>
      </c>
      <c r="D159" s="142">
        <v>100</v>
      </c>
      <c r="E159" s="215">
        <f>E160</f>
        <v>7394.1</v>
      </c>
    </row>
    <row r="160" spans="1:5" ht="12.75">
      <c r="A160" s="159" t="s">
        <v>201</v>
      </c>
      <c r="B160" s="141" t="s">
        <v>261</v>
      </c>
      <c r="C160" s="141" t="s">
        <v>265</v>
      </c>
      <c r="D160" s="142">
        <v>110</v>
      </c>
      <c r="E160" s="215">
        <v>7394.1</v>
      </c>
    </row>
    <row r="161" spans="1:5" ht="12.75">
      <c r="A161" s="144" t="s">
        <v>150</v>
      </c>
      <c r="B161" s="141" t="s">
        <v>261</v>
      </c>
      <c r="C161" s="141" t="s">
        <v>265</v>
      </c>
      <c r="D161" s="142">
        <v>200</v>
      </c>
      <c r="E161" s="215">
        <f>E162</f>
        <v>1792.5</v>
      </c>
    </row>
    <row r="162" spans="1:5" ht="12.75">
      <c r="A162" s="144" t="s">
        <v>151</v>
      </c>
      <c r="B162" s="141" t="s">
        <v>261</v>
      </c>
      <c r="C162" s="141" t="s">
        <v>265</v>
      </c>
      <c r="D162" s="142">
        <v>240</v>
      </c>
      <c r="E162" s="215">
        <v>1792.5</v>
      </c>
    </row>
    <row r="163" spans="1:5" ht="12.75">
      <c r="A163" s="159" t="s">
        <v>152</v>
      </c>
      <c r="B163" s="141" t="s">
        <v>261</v>
      </c>
      <c r="C163" s="141" t="s">
        <v>265</v>
      </c>
      <c r="D163" s="142">
        <v>800</v>
      </c>
      <c r="E163" s="215">
        <v>1</v>
      </c>
    </row>
    <row r="164" spans="1:5" ht="12.75">
      <c r="A164" s="159" t="s">
        <v>153</v>
      </c>
      <c r="B164" s="141" t="s">
        <v>261</v>
      </c>
      <c r="C164" s="141" t="s">
        <v>265</v>
      </c>
      <c r="D164" s="142">
        <v>850</v>
      </c>
      <c r="E164" s="215">
        <v>1</v>
      </c>
    </row>
    <row r="165" spans="1:5" ht="12.75">
      <c r="A165" s="198" t="s">
        <v>266</v>
      </c>
      <c r="B165" s="162" t="s">
        <v>267</v>
      </c>
      <c r="C165" s="162"/>
      <c r="D165" s="205"/>
      <c r="E165" s="216">
        <f>E166</f>
        <v>200</v>
      </c>
    </row>
    <row r="166" spans="1:5" ht="52.5" customHeight="1">
      <c r="A166" s="218" t="s">
        <v>262</v>
      </c>
      <c r="B166" s="158" t="s">
        <v>267</v>
      </c>
      <c r="C166" s="158" t="s">
        <v>263</v>
      </c>
      <c r="D166" s="213"/>
      <c r="E166" s="215">
        <f>E167</f>
        <v>200</v>
      </c>
    </row>
    <row r="167" spans="1:5" ht="12.75">
      <c r="A167" s="144" t="s">
        <v>150</v>
      </c>
      <c r="B167" s="158" t="s">
        <v>267</v>
      </c>
      <c r="C167" s="158" t="s">
        <v>263</v>
      </c>
      <c r="D167" s="170">
        <v>200</v>
      </c>
      <c r="E167" s="215">
        <f>E168</f>
        <v>200</v>
      </c>
    </row>
    <row r="168" spans="1:5" ht="35.25" customHeight="1">
      <c r="A168" s="144" t="s">
        <v>151</v>
      </c>
      <c r="B168" s="158" t="s">
        <v>267</v>
      </c>
      <c r="C168" s="158" t="s">
        <v>263</v>
      </c>
      <c r="D168" s="170">
        <v>240</v>
      </c>
      <c r="E168" s="215">
        <v>200</v>
      </c>
    </row>
    <row r="169" spans="1:5" ht="12.75">
      <c r="A169" s="198" t="s">
        <v>268</v>
      </c>
      <c r="B169" s="162" t="s">
        <v>269</v>
      </c>
      <c r="C169" s="219"/>
      <c r="D169" s="205"/>
      <c r="E169" s="216">
        <f>E170+E174</f>
        <v>3945.7</v>
      </c>
    </row>
    <row r="170" spans="1:5" ht="12.75">
      <c r="A170" s="165" t="s">
        <v>270</v>
      </c>
      <c r="B170" s="162" t="s">
        <v>271</v>
      </c>
      <c r="C170" s="219"/>
      <c r="D170" s="205"/>
      <c r="E170" s="216">
        <f>E171</f>
        <v>1050</v>
      </c>
    </row>
    <row r="171" spans="1:5" ht="62.25" customHeight="1">
      <c r="A171" s="144" t="s">
        <v>272</v>
      </c>
      <c r="B171" s="158" t="s">
        <v>271</v>
      </c>
      <c r="C171" s="158" t="s">
        <v>273</v>
      </c>
      <c r="D171" s="213"/>
      <c r="E171" s="215">
        <f>E172</f>
        <v>1050</v>
      </c>
    </row>
    <row r="172" spans="1:5" ht="12.75">
      <c r="A172" s="144" t="s">
        <v>150</v>
      </c>
      <c r="B172" s="158" t="s">
        <v>271</v>
      </c>
      <c r="C172" s="158" t="s">
        <v>273</v>
      </c>
      <c r="D172" s="142">
        <v>200</v>
      </c>
      <c r="E172" s="215">
        <f>E173</f>
        <v>1050</v>
      </c>
    </row>
    <row r="173" spans="1:5" ht="12.75">
      <c r="A173" s="144" t="s">
        <v>151</v>
      </c>
      <c r="B173" s="158" t="s">
        <v>271</v>
      </c>
      <c r="C173" s="158" t="s">
        <v>273</v>
      </c>
      <c r="D173" s="142">
        <v>240</v>
      </c>
      <c r="E173" s="215">
        <v>1050</v>
      </c>
    </row>
    <row r="174" spans="1:5" ht="12.75">
      <c r="A174" s="220" t="s">
        <v>274</v>
      </c>
      <c r="B174" s="162" t="s">
        <v>275</v>
      </c>
      <c r="C174" s="162"/>
      <c r="D174" s="205"/>
      <c r="E174" s="216">
        <f>E175</f>
        <v>2895.7</v>
      </c>
    </row>
    <row r="175" spans="1:5" ht="12.75">
      <c r="A175" s="193" t="s">
        <v>276</v>
      </c>
      <c r="B175" s="162" t="s">
        <v>275</v>
      </c>
      <c r="C175" s="141" t="s">
        <v>277</v>
      </c>
      <c r="D175" s="205"/>
      <c r="E175" s="216">
        <f>E176</f>
        <v>2895.7</v>
      </c>
    </row>
    <row r="176" spans="1:5" ht="12.75">
      <c r="A176" s="144" t="s">
        <v>278</v>
      </c>
      <c r="B176" s="158" t="s">
        <v>275</v>
      </c>
      <c r="C176" s="141" t="s">
        <v>277</v>
      </c>
      <c r="D176" s="213"/>
      <c r="E176" s="215">
        <f>E177+E179+E181</f>
        <v>2895.7</v>
      </c>
    </row>
    <row r="177" spans="1:5" ht="75.75" customHeight="1">
      <c r="A177" s="144" t="s">
        <v>142</v>
      </c>
      <c r="B177" s="158" t="s">
        <v>275</v>
      </c>
      <c r="C177" s="141" t="s">
        <v>277</v>
      </c>
      <c r="D177" s="142">
        <v>100</v>
      </c>
      <c r="E177" s="215">
        <f>E178</f>
        <v>2864.1</v>
      </c>
    </row>
    <row r="178" spans="1:5" ht="12.75">
      <c r="A178" s="159" t="s">
        <v>201</v>
      </c>
      <c r="B178" s="158" t="s">
        <v>275</v>
      </c>
      <c r="C178" s="141" t="s">
        <v>277</v>
      </c>
      <c r="D178" s="142">
        <v>110</v>
      </c>
      <c r="E178" s="215">
        <v>2864.1</v>
      </c>
    </row>
    <row r="179" spans="1:5" ht="12.75">
      <c r="A179" s="144" t="s">
        <v>150</v>
      </c>
      <c r="B179" s="158" t="s">
        <v>275</v>
      </c>
      <c r="C179" s="141" t="s">
        <v>277</v>
      </c>
      <c r="D179" s="142">
        <v>200</v>
      </c>
      <c r="E179" s="215">
        <f>E180</f>
        <v>30.6</v>
      </c>
    </row>
    <row r="180" spans="1:5" ht="12.75">
      <c r="A180" s="144" t="s">
        <v>151</v>
      </c>
      <c r="B180" s="158" t="s">
        <v>275</v>
      </c>
      <c r="C180" s="141" t="s">
        <v>277</v>
      </c>
      <c r="D180" s="142">
        <v>240</v>
      </c>
      <c r="E180" s="215">
        <v>30.6</v>
      </c>
    </row>
    <row r="181" spans="1:5" ht="12.75">
      <c r="A181" s="159" t="s">
        <v>152</v>
      </c>
      <c r="B181" s="158" t="s">
        <v>275</v>
      </c>
      <c r="C181" s="141" t="s">
        <v>277</v>
      </c>
      <c r="D181" s="142">
        <v>800</v>
      </c>
      <c r="E181" s="215">
        <v>1</v>
      </c>
    </row>
    <row r="182" spans="1:5" ht="12.75">
      <c r="A182" s="159" t="s">
        <v>153</v>
      </c>
      <c r="B182" s="158" t="s">
        <v>275</v>
      </c>
      <c r="C182" s="141" t="s">
        <v>277</v>
      </c>
      <c r="D182" s="142">
        <v>850</v>
      </c>
      <c r="E182" s="215">
        <v>1</v>
      </c>
    </row>
    <row r="183" spans="1:5" ht="12.75">
      <c r="A183" s="221" t="s">
        <v>279</v>
      </c>
      <c r="B183" s="222"/>
      <c r="C183" s="222"/>
      <c r="D183" s="223"/>
      <c r="E183" s="224">
        <f>E16+E33</f>
        <v>90341.8</v>
      </c>
    </row>
    <row r="184" spans="1:5" ht="12.75">
      <c r="A184" s="225"/>
      <c r="B184" s="226"/>
      <c r="C184" s="226" t="s">
        <v>280</v>
      </c>
      <c r="D184" s="227"/>
      <c r="E184" s="228">
        <f>Доходы!D66</f>
        <v>90341.8</v>
      </c>
    </row>
    <row r="185" spans="1:5" ht="12.75">
      <c r="A185" s="229"/>
      <c r="B185" s="230"/>
      <c r="C185" s="231" t="s">
        <v>281</v>
      </c>
      <c r="D185" s="117"/>
      <c r="E185" s="232">
        <f>E184-E183</f>
        <v>0</v>
      </c>
    </row>
    <row r="186" spans="1:4" ht="12.75">
      <c r="A186" s="233"/>
      <c r="B186" s="234"/>
      <c r="C186" s="234"/>
      <c r="D186" s="233"/>
    </row>
    <row r="187" spans="1:4" ht="12.75">
      <c r="A187" s="233"/>
      <c r="B187" s="234"/>
      <c r="C187" s="234"/>
      <c r="D187" s="233"/>
    </row>
    <row r="188" spans="1:4" ht="12.75">
      <c r="A188" s="233"/>
      <c r="B188" s="234"/>
      <c r="C188" s="234"/>
      <c r="D188" s="233"/>
    </row>
    <row r="189" spans="1:4" ht="12.75">
      <c r="A189" s="235"/>
      <c r="B189" s="234"/>
      <c r="C189" s="234"/>
      <c r="D189" s="233"/>
    </row>
    <row r="190" spans="1:4" ht="12.75">
      <c r="A190" s="235"/>
      <c r="B190" s="234"/>
      <c r="C190" s="234"/>
      <c r="D190" s="233"/>
    </row>
    <row r="191" spans="1:4" ht="12.75">
      <c r="A191" s="233"/>
      <c r="B191" s="234"/>
      <c r="C191" s="234"/>
      <c r="D191" s="233"/>
    </row>
    <row r="192" spans="1:4" ht="12.75">
      <c r="A192" s="233"/>
      <c r="B192" s="234"/>
      <c r="C192" s="234"/>
      <c r="D192" s="233"/>
    </row>
    <row r="193" spans="1:4" ht="12.75">
      <c r="A193" s="229"/>
      <c r="B193" s="236"/>
      <c r="C193" s="237"/>
      <c r="D193" s="117"/>
    </row>
    <row r="194" spans="1:4" ht="12.75">
      <c r="A194" s="233"/>
      <c r="B194" s="238"/>
      <c r="C194" s="234"/>
      <c r="D194" s="233"/>
    </row>
    <row r="195" spans="1:4" ht="12.75">
      <c r="A195" s="117"/>
      <c r="B195" s="239"/>
      <c r="C195" s="239"/>
      <c r="D195" s="117"/>
    </row>
    <row r="196" spans="1:4" ht="12.75">
      <c r="A196" s="233"/>
      <c r="B196" s="240"/>
      <c r="C196" s="240"/>
      <c r="D196" s="233"/>
    </row>
    <row r="197" spans="1:4" ht="12.75">
      <c r="A197" s="233"/>
      <c r="B197" s="240"/>
      <c r="C197" s="240"/>
      <c r="D197" s="233"/>
    </row>
    <row r="198" spans="1:4" ht="12.75">
      <c r="A198" s="233"/>
      <c r="B198" s="240"/>
      <c r="C198" s="240"/>
      <c r="D198" s="233"/>
    </row>
    <row r="199" spans="1:4" ht="12.75">
      <c r="A199" s="233"/>
      <c r="B199" s="240"/>
      <c r="C199" s="240"/>
      <c r="D199" s="233"/>
    </row>
    <row r="200" spans="1:4" ht="12.75">
      <c r="A200" s="233"/>
      <c r="B200" s="240"/>
      <c r="C200" s="240"/>
      <c r="D200" s="233"/>
    </row>
    <row r="201" spans="1:4" ht="12.75">
      <c r="A201" s="233"/>
      <c r="B201" s="240"/>
      <c r="C201" s="240"/>
      <c r="D201" s="233"/>
    </row>
    <row r="202" spans="1:4" ht="12.75">
      <c r="A202" s="233"/>
      <c r="B202" s="240"/>
      <c r="C202" s="240"/>
      <c r="D202" s="233"/>
    </row>
    <row r="203" spans="1:4" ht="12.75">
      <c r="A203" s="233"/>
      <c r="B203" s="240"/>
      <c r="C203" s="240"/>
      <c r="D203" s="233"/>
    </row>
    <row r="204" spans="1:4" ht="12.75">
      <c r="A204" s="233"/>
      <c r="B204" s="240"/>
      <c r="C204" s="240"/>
      <c r="D204" s="233"/>
    </row>
    <row r="205" spans="1:4" ht="12.75">
      <c r="A205" s="233"/>
      <c r="B205" s="240"/>
      <c r="C205" s="240"/>
      <c r="D205" s="233"/>
    </row>
    <row r="206" spans="1:4" ht="12.75">
      <c r="A206" s="233"/>
      <c r="B206" s="240"/>
      <c r="C206" s="240"/>
      <c r="D206" s="233"/>
    </row>
    <row r="207" spans="1:4" ht="12.75">
      <c r="A207" s="233"/>
      <c r="B207" s="240"/>
      <c r="C207" s="240"/>
      <c r="D207" s="233"/>
    </row>
    <row r="208" spans="1:4" ht="12.75">
      <c r="A208" s="229"/>
      <c r="B208" s="236"/>
      <c r="C208" s="237"/>
      <c r="D208" s="117"/>
    </row>
    <row r="209" spans="1:4" ht="12.75">
      <c r="A209" s="233"/>
      <c r="B209" s="238"/>
      <c r="C209" s="234"/>
      <c r="D209" s="233"/>
    </row>
    <row r="210" spans="1:4" ht="12.75">
      <c r="A210" s="233"/>
      <c r="B210" s="238"/>
      <c r="C210" s="234"/>
      <c r="D210" s="233"/>
    </row>
    <row r="211" spans="1:4" ht="12.75">
      <c r="A211" s="233"/>
      <c r="B211" s="238"/>
      <c r="C211" s="234"/>
      <c r="D211" s="233"/>
    </row>
    <row r="212" spans="1:4" ht="12.75">
      <c r="A212" s="233"/>
      <c r="B212" s="238"/>
      <c r="C212" s="234"/>
      <c r="D212" s="233"/>
    </row>
    <row r="213" spans="1:4" ht="12.75">
      <c r="A213" s="229"/>
      <c r="B213" s="236"/>
      <c r="C213" s="117"/>
      <c r="D213" s="117"/>
    </row>
    <row r="214" spans="1:4" ht="12.75">
      <c r="A214" s="117"/>
      <c r="B214" s="236"/>
      <c r="C214" s="117"/>
      <c r="D214" s="117"/>
    </row>
    <row r="215" spans="1:4" ht="12.75">
      <c r="A215" s="233"/>
      <c r="B215" s="238"/>
      <c r="C215" s="233"/>
      <c r="D215" s="233"/>
    </row>
    <row r="216" spans="1:4" ht="12.75">
      <c r="A216" s="241"/>
      <c r="B216" s="238"/>
      <c r="C216" s="234"/>
      <c r="D216" s="233"/>
    </row>
    <row r="217" spans="1:4" ht="12.75">
      <c r="A217" s="233"/>
      <c r="B217" s="238"/>
      <c r="C217" s="234"/>
      <c r="D217" s="233"/>
    </row>
    <row r="218" spans="1:4" ht="12.75">
      <c r="A218" s="233"/>
      <c r="B218" s="238"/>
      <c r="C218" s="234"/>
      <c r="D218" s="233"/>
    </row>
    <row r="219" spans="1:4" ht="12.75">
      <c r="A219" s="233"/>
      <c r="B219" s="238"/>
      <c r="C219" s="234"/>
      <c r="D219" s="233"/>
    </row>
    <row r="220" spans="1:4" ht="12.75">
      <c r="A220" s="117"/>
      <c r="B220" s="236"/>
      <c r="C220" s="237"/>
      <c r="D220" s="117"/>
    </row>
    <row r="221" spans="1:4" ht="12.75">
      <c r="A221" s="233"/>
      <c r="B221" s="238"/>
      <c r="C221" s="240"/>
      <c r="D221" s="233"/>
    </row>
    <row r="222" spans="1:4" ht="12.75">
      <c r="A222" s="233"/>
      <c r="B222" s="238"/>
      <c r="C222" s="240"/>
      <c r="D222" s="233"/>
    </row>
    <row r="223" spans="1:4" ht="12.75">
      <c r="A223" s="233"/>
      <c r="B223" s="238"/>
      <c r="C223" s="240"/>
      <c r="D223" s="233"/>
    </row>
    <row r="224" spans="1:4" ht="12.75">
      <c r="A224" s="233"/>
      <c r="B224" s="238"/>
      <c r="C224" s="240"/>
      <c r="D224" s="233"/>
    </row>
    <row r="225" spans="1:4" ht="12.75">
      <c r="A225" s="233"/>
      <c r="B225" s="238"/>
      <c r="C225" s="240"/>
      <c r="D225" s="233"/>
    </row>
    <row r="226" spans="1:4" ht="12.75">
      <c r="A226" s="233"/>
      <c r="B226" s="238"/>
      <c r="C226" s="240"/>
      <c r="D226" s="233"/>
    </row>
    <row r="227" spans="1:4" ht="12.75">
      <c r="A227" s="233"/>
      <c r="B227" s="238"/>
      <c r="C227" s="240"/>
      <c r="D227" s="233"/>
    </row>
    <row r="228" spans="1:4" ht="12.75">
      <c r="A228" s="233"/>
      <c r="B228" s="238"/>
      <c r="C228" s="240"/>
      <c r="D228" s="233"/>
    </row>
    <row r="229" spans="1:4" ht="12.75">
      <c r="A229" s="117"/>
      <c r="B229" s="238"/>
      <c r="C229" s="240"/>
      <c r="D229" s="242"/>
    </row>
    <row r="230" spans="1:4" ht="12.75">
      <c r="A230" s="243"/>
      <c r="B230" s="243"/>
      <c r="C230" s="243"/>
      <c r="D230" s="243"/>
    </row>
    <row r="231" spans="1:4" ht="12.75">
      <c r="A231" s="243"/>
      <c r="B231" s="243"/>
      <c r="C231" s="243"/>
      <c r="D231" s="243"/>
    </row>
    <row r="232" spans="1:4" ht="12.75">
      <c r="A232" s="243"/>
      <c r="B232" s="243"/>
      <c r="C232" s="243"/>
      <c r="D232" s="243"/>
    </row>
    <row r="233" spans="1:4" ht="12.75">
      <c r="A233" s="243"/>
      <c r="B233" s="243"/>
      <c r="C233" s="243"/>
      <c r="D233" s="243"/>
    </row>
    <row r="234" spans="1:4" ht="12.75">
      <c r="A234" s="243"/>
      <c r="B234" s="243"/>
      <c r="C234" s="243"/>
      <c r="D234" s="243"/>
    </row>
    <row r="235" spans="1:4" ht="12.75">
      <c r="A235" s="243"/>
      <c r="B235" s="243"/>
      <c r="C235" s="243"/>
      <c r="D235" s="243"/>
    </row>
    <row r="236" spans="1:4" ht="12.75">
      <c r="A236" s="243"/>
      <c r="B236" s="243"/>
      <c r="C236" s="243"/>
      <c r="D236" s="243"/>
    </row>
    <row r="237" spans="1:4" ht="12.75">
      <c r="A237" s="243"/>
      <c r="B237" s="243"/>
      <c r="C237" s="243"/>
      <c r="D237" s="243"/>
    </row>
    <row r="238" spans="1:4" ht="12.75">
      <c r="A238" s="243"/>
      <c r="B238" s="243"/>
      <c r="C238" s="243"/>
      <c r="D238" s="243"/>
    </row>
    <row r="239" spans="1:4" ht="12.75">
      <c r="A239" s="243"/>
      <c r="B239" s="243"/>
      <c r="C239" s="243"/>
      <c r="D239" s="243"/>
    </row>
    <row r="240" spans="1:4" ht="12.75">
      <c r="A240" s="243"/>
      <c r="B240" s="243"/>
      <c r="C240" s="243"/>
      <c r="D240" s="243"/>
    </row>
    <row r="241" spans="1:4" ht="12.75">
      <c r="A241" s="243"/>
      <c r="B241" s="243"/>
      <c r="C241" s="243"/>
      <c r="D241" s="243"/>
    </row>
    <row r="242" spans="1:4" ht="12.75">
      <c r="A242" s="243"/>
      <c r="B242" s="243"/>
      <c r="C242" s="243"/>
      <c r="D242" s="243"/>
    </row>
    <row r="243" spans="1:4" ht="12.75">
      <c r="A243" s="243"/>
      <c r="B243" s="243"/>
      <c r="C243" s="243"/>
      <c r="D243" s="243"/>
    </row>
    <row r="244" spans="1:4" ht="12.75">
      <c r="A244" s="243"/>
      <c r="B244" s="243"/>
      <c r="C244" s="243"/>
      <c r="D244" s="243"/>
    </row>
    <row r="245" spans="1:4" ht="12.75">
      <c r="A245" s="243"/>
      <c r="B245" s="243"/>
      <c r="C245" s="243"/>
      <c r="D245" s="243"/>
    </row>
    <row r="246" spans="1:4" ht="12.75">
      <c r="A246" s="243"/>
      <c r="B246" s="243"/>
      <c r="C246" s="243"/>
      <c r="D246" s="243"/>
    </row>
    <row r="247" spans="1:4" ht="12.75">
      <c r="A247" s="243"/>
      <c r="B247" s="243"/>
      <c r="C247" s="243"/>
      <c r="D247" s="243"/>
    </row>
    <row r="248" spans="1:4" ht="12.75">
      <c r="A248" s="243"/>
      <c r="B248" s="243"/>
      <c r="C248" s="243"/>
      <c r="D248" s="243"/>
    </row>
    <row r="249" spans="1:4" ht="12.75">
      <c r="A249" s="243"/>
      <c r="B249" s="243"/>
      <c r="C249" s="243"/>
      <c r="D249" s="243"/>
    </row>
    <row r="250" spans="1:4" ht="12.75">
      <c r="A250" s="243"/>
      <c r="B250" s="243"/>
      <c r="C250" s="243"/>
      <c r="D250" s="243"/>
    </row>
    <row r="251" spans="1:4" ht="12.75">
      <c r="A251" s="243"/>
      <c r="B251" s="243"/>
      <c r="C251" s="243"/>
      <c r="D251" s="243"/>
    </row>
    <row r="252" spans="1:4" ht="12.75">
      <c r="A252" s="243"/>
      <c r="B252" s="243"/>
      <c r="C252" s="243"/>
      <c r="D252" s="243"/>
    </row>
    <row r="253" spans="1:4" ht="12.75">
      <c r="A253" s="243"/>
      <c r="B253" s="243"/>
      <c r="C253" s="243"/>
      <c r="D253" s="243"/>
    </row>
    <row r="254" spans="1:4" ht="12.75">
      <c r="A254" s="243"/>
      <c r="B254" s="243"/>
      <c r="C254" s="243"/>
      <c r="D254" s="243"/>
    </row>
    <row r="255" spans="1:4" ht="12.75">
      <c r="A255" s="243"/>
      <c r="B255" s="243"/>
      <c r="C255" s="243"/>
      <c r="D255" s="243"/>
    </row>
    <row r="256" spans="1:4" ht="12.75">
      <c r="A256" s="243"/>
      <c r="B256" s="243"/>
      <c r="C256" s="243"/>
      <c r="D256" s="243"/>
    </row>
    <row r="257" spans="1:4" ht="12.75">
      <c r="A257" s="243"/>
      <c r="B257" s="243"/>
      <c r="C257" s="243"/>
      <c r="D257" s="243"/>
    </row>
    <row r="258" spans="1:4" ht="12.75">
      <c r="A258" s="243"/>
      <c r="B258" s="243"/>
      <c r="C258" s="243"/>
      <c r="D258" s="243"/>
    </row>
    <row r="259" spans="1:4" ht="12.75">
      <c r="A259" s="243"/>
      <c r="B259" s="243"/>
      <c r="C259" s="243"/>
      <c r="D259" s="243"/>
    </row>
    <row r="260" spans="1:4" ht="12.75">
      <c r="A260" s="243"/>
      <c r="B260" s="243"/>
      <c r="C260" s="243"/>
      <c r="D260" s="243"/>
    </row>
    <row r="261" spans="1:4" ht="12.75">
      <c r="A261" s="243"/>
      <c r="B261" s="243"/>
      <c r="C261" s="243"/>
      <c r="D261" s="243"/>
    </row>
    <row r="262" spans="1:4" ht="12.75">
      <c r="A262" s="243"/>
      <c r="B262" s="243"/>
      <c r="C262" s="243"/>
      <c r="D262" s="243"/>
    </row>
    <row r="263" spans="1:4" ht="12.75">
      <c r="A263" s="243"/>
      <c r="B263" s="243"/>
      <c r="C263" s="243"/>
      <c r="D263" s="243"/>
    </row>
    <row r="264" spans="1:4" ht="12.75">
      <c r="A264" s="243"/>
      <c r="B264" s="243"/>
      <c r="C264" s="243"/>
      <c r="D264" s="243"/>
    </row>
    <row r="265" spans="1:4" ht="12.75">
      <c r="A265" s="243"/>
      <c r="B265" s="243"/>
      <c r="C265" s="243"/>
      <c r="D265" s="243"/>
    </row>
    <row r="266" spans="1:4" ht="12.75">
      <c r="A266" s="243"/>
      <c r="B266" s="243"/>
      <c r="C266" s="243"/>
      <c r="D266" s="243"/>
    </row>
    <row r="267" spans="1:4" ht="12.75">
      <c r="A267" s="243"/>
      <c r="B267" s="243"/>
      <c r="C267" s="243"/>
      <c r="D267" s="243"/>
    </row>
    <row r="268" spans="1:4" ht="12.75">
      <c r="A268" s="243"/>
      <c r="B268" s="243"/>
      <c r="C268" s="243"/>
      <c r="D268" s="243"/>
    </row>
    <row r="269" spans="1:4" ht="12.75">
      <c r="A269" s="243"/>
      <c r="B269" s="243"/>
      <c r="C269" s="243"/>
      <c r="D269" s="243"/>
    </row>
    <row r="270" spans="1:4" ht="12.75">
      <c r="A270" s="243"/>
      <c r="B270" s="243"/>
      <c r="C270" s="243"/>
      <c r="D270" s="243"/>
    </row>
    <row r="271" spans="1:4" ht="12.75">
      <c r="A271" s="243"/>
      <c r="B271" s="243"/>
      <c r="C271" s="243"/>
      <c r="D271" s="243"/>
    </row>
    <row r="272" spans="1:4" ht="12.75">
      <c r="A272" s="243"/>
      <c r="B272" s="243"/>
      <c r="C272" s="243"/>
      <c r="D272" s="243"/>
    </row>
    <row r="273" spans="1:4" ht="12.75">
      <c r="A273" s="243"/>
      <c r="B273" s="243"/>
      <c r="C273" s="243"/>
      <c r="D273" s="243"/>
    </row>
    <row r="274" spans="1:4" ht="12.75">
      <c r="A274" s="243"/>
      <c r="B274" s="243"/>
      <c r="C274" s="243"/>
      <c r="D274" s="243"/>
    </row>
    <row r="275" spans="1:4" ht="12.75">
      <c r="A275" s="243"/>
      <c r="B275" s="243"/>
      <c r="C275" s="243"/>
      <c r="D275" s="243"/>
    </row>
    <row r="276" spans="1:4" ht="12.75">
      <c r="A276" s="243"/>
      <c r="B276" s="243"/>
      <c r="C276" s="243"/>
      <c r="D276" s="243"/>
    </row>
    <row r="277" spans="1:4" ht="12.75">
      <c r="A277" s="243"/>
      <c r="B277" s="243"/>
      <c r="C277" s="243"/>
      <c r="D277" s="243"/>
    </row>
    <row r="278" spans="1:4" ht="12.75">
      <c r="A278" s="243"/>
      <c r="B278" s="243"/>
      <c r="C278" s="243"/>
      <c r="D278" s="243"/>
    </row>
    <row r="279" spans="1:4" ht="12.75">
      <c r="A279" s="243"/>
      <c r="B279" s="243"/>
      <c r="C279" s="243"/>
      <c r="D279" s="243"/>
    </row>
    <row r="280" spans="1:4" ht="12.75">
      <c r="A280" s="243"/>
      <c r="B280" s="243"/>
      <c r="C280" s="243"/>
      <c r="D280" s="243"/>
    </row>
    <row r="281" spans="1:4" ht="12.75">
      <c r="A281" s="243"/>
      <c r="B281" s="243"/>
      <c r="C281" s="243"/>
      <c r="D281" s="243"/>
    </row>
  </sheetData>
  <sheetProtection selectLockedCells="1" selectUnlockedCells="1"/>
  <mergeCells count="12">
    <mergeCell ref="A2:E2"/>
    <mergeCell ref="A3:E3"/>
    <mergeCell ref="A5:E5"/>
    <mergeCell ref="A8:E8"/>
    <mergeCell ref="A9:E9"/>
    <mergeCell ref="A12:E12"/>
    <mergeCell ref="A13:C13"/>
    <mergeCell ref="A14:A15"/>
    <mergeCell ref="B14:B15"/>
    <mergeCell ref="C14:C15"/>
    <mergeCell ref="D14:D15"/>
    <mergeCell ref="E14:E15"/>
  </mergeCells>
  <printOptions/>
  <pageMargins left="0.7875" right="0" top="0.9840277777777777" bottom="1.023611111111111" header="0.5118055555555555" footer="0.5118055555555555"/>
  <pageSetup horizontalDpi="300" verticalDpi="300" orientation="portrait" paperSize="9" scale="71"/>
  <rowBreaks count="8" manualBreakCount="8">
    <brk id="30" max="255" man="1"/>
    <brk id="51" max="255" man="1"/>
    <brk id="76" max="255" man="1"/>
    <brk id="100" max="255" man="1"/>
    <brk id="121" max="255" man="1"/>
    <brk id="148" max="255" man="1"/>
    <brk id="176" max="255" man="1"/>
    <brk id="1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11"/>
  <sheetViews>
    <sheetView view="pageBreakPreview" zoomScale="90" zoomScaleNormal="120" zoomScaleSheetLayoutView="90" workbookViewId="0" topLeftCell="A1">
      <selection activeCell="A9" activeCellId="1" sqref="A1:E3 A9"/>
    </sheetView>
  </sheetViews>
  <sheetFormatPr defaultColWidth="9.140625" defaultRowHeight="15"/>
  <cols>
    <col min="1" max="1" width="73.28125" style="244" customWidth="1"/>
    <col min="2" max="2" width="13.7109375" style="244" customWidth="1"/>
    <col min="3" max="3" width="17.28125" style="244" customWidth="1"/>
    <col min="4" max="4" width="11.00390625" style="244" customWidth="1"/>
    <col min="5" max="5" width="13.7109375" style="244" customWidth="1"/>
    <col min="6" max="16384" width="9.140625" style="244" customWidth="1"/>
  </cols>
  <sheetData>
    <row r="1" spans="1:5" ht="12.75">
      <c r="A1" s="245" t="s">
        <v>0</v>
      </c>
      <c r="E1" s="246"/>
    </row>
    <row r="2" spans="1:5" ht="12.75">
      <c r="A2" s="111" t="s">
        <v>282</v>
      </c>
      <c r="B2" s="111"/>
      <c r="C2" s="111"/>
      <c r="D2" s="111"/>
      <c r="E2" s="111"/>
    </row>
    <row r="3" spans="1:5" ht="12.75">
      <c r="A3" s="247" t="s">
        <v>2</v>
      </c>
      <c r="B3" s="247"/>
      <c r="C3" s="247"/>
      <c r="D3" s="247"/>
      <c r="E3" s="247"/>
    </row>
    <row r="4" spans="1:5" ht="12.75">
      <c r="A4" s="248"/>
      <c r="E4" s="246"/>
    </row>
    <row r="5" spans="1:6" ht="12.75">
      <c r="A5" s="114" t="s">
        <v>126</v>
      </c>
      <c r="B5" s="114"/>
      <c r="C5" s="114"/>
      <c r="D5" s="114"/>
      <c r="E5" s="114"/>
      <c r="F5" s="18"/>
    </row>
    <row r="6" ht="12.75">
      <c r="E6" s="246"/>
    </row>
    <row r="7" ht="12.75">
      <c r="A7" s="249" t="s">
        <v>283</v>
      </c>
    </row>
    <row r="8" spans="1:5" ht="17.25" customHeight="1">
      <c r="A8" s="250" t="s">
        <v>284</v>
      </c>
      <c r="B8" s="250"/>
      <c r="C8" s="250"/>
      <c r="D8" s="250"/>
      <c r="E8" s="250"/>
    </row>
    <row r="9" spans="1:5" ht="37.5" customHeight="1">
      <c r="A9" s="251" t="s">
        <v>285</v>
      </c>
      <c r="B9" s="251"/>
      <c r="C9" s="251"/>
      <c r="D9" s="251"/>
      <c r="E9" s="251"/>
    </row>
    <row r="10" ht="19.5" customHeight="1"/>
    <row r="12" spans="1:5" ht="31.5" customHeight="1">
      <c r="A12" s="120" t="s">
        <v>130</v>
      </c>
      <c r="B12" s="120"/>
      <c r="C12" s="120"/>
      <c r="D12" s="120"/>
      <c r="E12" s="120"/>
    </row>
    <row r="13" spans="1:5" ht="12.75">
      <c r="A13" s="252"/>
      <c r="B13" s="252"/>
      <c r="C13" s="252"/>
      <c r="D13" s="246"/>
      <c r="E13" s="246"/>
    </row>
    <row r="14" spans="1:5" ht="14.25" customHeight="1">
      <c r="A14" s="253" t="s">
        <v>131</v>
      </c>
      <c r="B14" s="254" t="s">
        <v>132</v>
      </c>
      <c r="C14" s="254" t="s">
        <v>133</v>
      </c>
      <c r="D14" s="255" t="s">
        <v>286</v>
      </c>
      <c r="E14" s="256" t="s">
        <v>287</v>
      </c>
    </row>
    <row r="15" spans="1:5" ht="49.5" customHeight="1">
      <c r="A15" s="253"/>
      <c r="B15" s="254"/>
      <c r="C15" s="254"/>
      <c r="D15" s="255"/>
      <c r="E15" s="256"/>
    </row>
    <row r="16" spans="1:5" ht="12.75">
      <c r="A16" s="210" t="s">
        <v>155</v>
      </c>
      <c r="B16" s="257" t="s">
        <v>288</v>
      </c>
      <c r="C16" s="258"/>
      <c r="D16" s="259"/>
      <c r="E16" s="260">
        <f>E17+E21+E33+E52+E56</f>
        <v>18640.5</v>
      </c>
    </row>
    <row r="17" spans="1:5" ht="12.75">
      <c r="A17" s="261" t="s">
        <v>138</v>
      </c>
      <c r="B17" s="262" t="s">
        <v>289</v>
      </c>
      <c r="C17" s="263"/>
      <c r="D17" s="259"/>
      <c r="E17" s="264">
        <f>E18</f>
        <v>1297.7</v>
      </c>
    </row>
    <row r="18" spans="1:5" ht="12.75">
      <c r="A18" s="265" t="s">
        <v>140</v>
      </c>
      <c r="B18" s="266" t="s">
        <v>139</v>
      </c>
      <c r="C18" s="266" t="s">
        <v>141</v>
      </c>
      <c r="D18" s="267"/>
      <c r="E18" s="268">
        <f>E19</f>
        <v>1297.7</v>
      </c>
    </row>
    <row r="19" spans="1:5" ht="77.25" customHeight="1">
      <c r="A19" s="140" t="s">
        <v>142</v>
      </c>
      <c r="B19" s="266" t="s">
        <v>139</v>
      </c>
      <c r="C19" s="266" t="s">
        <v>141</v>
      </c>
      <c r="D19" s="267">
        <v>100</v>
      </c>
      <c r="E19" s="268">
        <f>E20</f>
        <v>1297.7</v>
      </c>
    </row>
    <row r="20" spans="1:5" ht="37.5" customHeight="1">
      <c r="A20" s="144" t="s">
        <v>143</v>
      </c>
      <c r="B20" s="266" t="s">
        <v>139</v>
      </c>
      <c r="C20" s="266" t="s">
        <v>141</v>
      </c>
      <c r="D20" s="267">
        <v>120</v>
      </c>
      <c r="E20" s="268">
        <v>1297.7</v>
      </c>
    </row>
    <row r="21" spans="1:5" ht="43.5" customHeight="1">
      <c r="A21" s="269" t="s">
        <v>290</v>
      </c>
      <c r="B21" s="263" t="s">
        <v>291</v>
      </c>
      <c r="C21" s="263"/>
      <c r="D21" s="259"/>
      <c r="E21" s="264">
        <f>E22</f>
        <v>4139.4</v>
      </c>
    </row>
    <row r="22" spans="1:5" ht="57.75" customHeight="1">
      <c r="A22" s="145" t="s">
        <v>144</v>
      </c>
      <c r="B22" s="270" t="s">
        <v>145</v>
      </c>
      <c r="C22" s="263"/>
      <c r="D22" s="259"/>
      <c r="E22" s="264">
        <f>SUM(E24+E26)</f>
        <v>4139.4</v>
      </c>
    </row>
    <row r="23" spans="1:5" ht="40.5" customHeight="1">
      <c r="A23" s="271" t="s">
        <v>146</v>
      </c>
      <c r="B23" s="272" t="s">
        <v>145</v>
      </c>
      <c r="C23" s="273" t="s">
        <v>147</v>
      </c>
      <c r="D23" s="274"/>
      <c r="E23" s="268">
        <f>E24</f>
        <v>302.4</v>
      </c>
    </row>
    <row r="24" spans="1:5" ht="77.25" customHeight="1">
      <c r="A24" s="140" t="s">
        <v>142</v>
      </c>
      <c r="B24" s="275" t="s">
        <v>145</v>
      </c>
      <c r="C24" s="273" t="s">
        <v>147</v>
      </c>
      <c r="D24" s="274">
        <v>100</v>
      </c>
      <c r="E24" s="268">
        <f>E25</f>
        <v>302.4</v>
      </c>
    </row>
    <row r="25" spans="1:5" ht="41.25" customHeight="1">
      <c r="A25" s="276" t="s">
        <v>143</v>
      </c>
      <c r="B25" s="275" t="s">
        <v>145</v>
      </c>
      <c r="C25" s="273" t="s">
        <v>147</v>
      </c>
      <c r="D25" s="267">
        <v>120</v>
      </c>
      <c r="E25" s="268">
        <v>302.4</v>
      </c>
    </row>
    <row r="26" spans="1:5" ht="12.75">
      <c r="A26" s="277" t="s">
        <v>148</v>
      </c>
      <c r="B26" s="278" t="s">
        <v>145</v>
      </c>
      <c r="C26" s="278" t="s">
        <v>149</v>
      </c>
      <c r="D26" s="279"/>
      <c r="E26" s="264">
        <f>E27+E29+E31</f>
        <v>3837</v>
      </c>
    </row>
    <row r="27" spans="1:5" ht="78" customHeight="1">
      <c r="A27" s="140" t="s">
        <v>142</v>
      </c>
      <c r="B27" s="275" t="s">
        <v>145</v>
      </c>
      <c r="C27" s="280" t="s">
        <v>149</v>
      </c>
      <c r="D27" s="267">
        <v>100</v>
      </c>
      <c r="E27" s="268">
        <f>E28</f>
        <v>2621.6</v>
      </c>
    </row>
    <row r="28" spans="1:5" ht="12.75">
      <c r="A28" s="276" t="s">
        <v>143</v>
      </c>
      <c r="B28" s="275" t="s">
        <v>145</v>
      </c>
      <c r="C28" s="280" t="s">
        <v>149</v>
      </c>
      <c r="D28" s="267">
        <v>120</v>
      </c>
      <c r="E28" s="268">
        <v>2621.6</v>
      </c>
    </row>
    <row r="29" spans="1:5" ht="12.75">
      <c r="A29" s="144" t="s">
        <v>150</v>
      </c>
      <c r="B29" s="275" t="s">
        <v>145</v>
      </c>
      <c r="C29" s="280" t="s">
        <v>149</v>
      </c>
      <c r="D29" s="281">
        <v>200</v>
      </c>
      <c r="E29" s="268">
        <f>E30</f>
        <v>1198.2</v>
      </c>
    </row>
    <row r="30" spans="1:5" ht="12.75">
      <c r="A30" s="276" t="s">
        <v>151</v>
      </c>
      <c r="B30" s="275" t="s">
        <v>145</v>
      </c>
      <c r="C30" s="280" t="s">
        <v>149</v>
      </c>
      <c r="D30" s="267">
        <v>240</v>
      </c>
      <c r="E30" s="268">
        <v>1198.2</v>
      </c>
    </row>
    <row r="31" spans="1:5" ht="12.75">
      <c r="A31" s="282" t="s">
        <v>152</v>
      </c>
      <c r="B31" s="275" t="s">
        <v>145</v>
      </c>
      <c r="C31" s="280" t="s">
        <v>149</v>
      </c>
      <c r="D31" s="267">
        <v>800</v>
      </c>
      <c r="E31" s="268">
        <f>E32</f>
        <v>17.2</v>
      </c>
    </row>
    <row r="32" spans="1:5" ht="12.75">
      <c r="A32" s="282" t="s">
        <v>153</v>
      </c>
      <c r="B32" s="275" t="s">
        <v>145</v>
      </c>
      <c r="C32" s="280" t="s">
        <v>149</v>
      </c>
      <c r="D32" s="267">
        <v>850</v>
      </c>
      <c r="E32" s="268">
        <v>17.2</v>
      </c>
    </row>
    <row r="33" spans="1:5" ht="69.75" customHeight="1">
      <c r="A33" s="125" t="s">
        <v>156</v>
      </c>
      <c r="B33" s="263" t="s">
        <v>292</v>
      </c>
      <c r="C33" s="283"/>
      <c r="D33" s="284"/>
      <c r="E33" s="285">
        <f>E34+E37+E47+E44</f>
        <v>12056.400000000001</v>
      </c>
    </row>
    <row r="34" spans="1:5" ht="61.5" customHeight="1">
      <c r="A34" s="286" t="s">
        <v>158</v>
      </c>
      <c r="B34" s="266" t="s">
        <v>157</v>
      </c>
      <c r="C34" s="266" t="s">
        <v>159</v>
      </c>
      <c r="D34" s="267"/>
      <c r="E34" s="268">
        <f>SUM(E35)</f>
        <v>1297.7</v>
      </c>
    </row>
    <row r="35" spans="1:5" ht="77.25" customHeight="1">
      <c r="A35" s="140" t="s">
        <v>142</v>
      </c>
      <c r="B35" s="266" t="s">
        <v>157</v>
      </c>
      <c r="C35" s="266" t="s">
        <v>159</v>
      </c>
      <c r="D35" s="267">
        <v>100</v>
      </c>
      <c r="E35" s="268">
        <f>E36</f>
        <v>1297.7</v>
      </c>
    </row>
    <row r="36" spans="1:5" ht="12.75">
      <c r="A36" s="282" t="s">
        <v>143</v>
      </c>
      <c r="B36" s="266" t="s">
        <v>157</v>
      </c>
      <c r="C36" s="266" t="s">
        <v>159</v>
      </c>
      <c r="D36" s="267">
        <v>120</v>
      </c>
      <c r="E36" s="268">
        <v>1297.7</v>
      </c>
    </row>
    <row r="37" spans="1:5" ht="61.5" customHeight="1">
      <c r="A37" s="167" t="s">
        <v>160</v>
      </c>
      <c r="B37" s="278" t="s">
        <v>157</v>
      </c>
      <c r="C37" s="287" t="s">
        <v>161</v>
      </c>
      <c r="D37" s="279"/>
      <c r="E37" s="288">
        <f>E38+E40+E42</f>
        <v>8888.2</v>
      </c>
    </row>
    <row r="38" spans="1:5" ht="81" customHeight="1">
      <c r="A38" s="140" t="s">
        <v>142</v>
      </c>
      <c r="B38" s="280" t="s">
        <v>157</v>
      </c>
      <c r="C38" s="266" t="s">
        <v>161</v>
      </c>
      <c r="D38" s="267">
        <v>100</v>
      </c>
      <c r="E38" s="268">
        <f>E39</f>
        <v>7244.2</v>
      </c>
    </row>
    <row r="39" spans="1:5" ht="12.75">
      <c r="A39" s="282" t="s">
        <v>143</v>
      </c>
      <c r="B39" s="266" t="s">
        <v>157</v>
      </c>
      <c r="C39" s="266" t="s">
        <v>161</v>
      </c>
      <c r="D39" s="267">
        <v>120</v>
      </c>
      <c r="E39" s="268">
        <v>7244.2</v>
      </c>
    </row>
    <row r="40" spans="1:5" ht="12.75">
      <c r="A40" s="144" t="s">
        <v>150</v>
      </c>
      <c r="B40" s="266" t="s">
        <v>157</v>
      </c>
      <c r="C40" s="266" t="s">
        <v>161</v>
      </c>
      <c r="D40" s="267">
        <v>200</v>
      </c>
      <c r="E40" s="268">
        <f>E41</f>
        <v>1643</v>
      </c>
    </row>
    <row r="41" spans="1:5" ht="12.75">
      <c r="A41" s="276" t="s">
        <v>151</v>
      </c>
      <c r="B41" s="266" t="s">
        <v>157</v>
      </c>
      <c r="C41" s="266" t="s">
        <v>161</v>
      </c>
      <c r="D41" s="267">
        <v>240</v>
      </c>
      <c r="E41" s="268">
        <v>1643</v>
      </c>
    </row>
    <row r="42" spans="1:5" ht="12.75">
      <c r="A42" s="282" t="s">
        <v>152</v>
      </c>
      <c r="B42" s="266" t="s">
        <v>157</v>
      </c>
      <c r="C42" s="266" t="s">
        <v>161</v>
      </c>
      <c r="D42" s="267">
        <v>800</v>
      </c>
      <c r="E42" s="289">
        <f>E43</f>
        <v>1</v>
      </c>
    </row>
    <row r="43" spans="1:5" ht="12.75">
      <c r="A43" s="282" t="s">
        <v>153</v>
      </c>
      <c r="B43" s="266" t="s">
        <v>157</v>
      </c>
      <c r="C43" s="266" t="s">
        <v>161</v>
      </c>
      <c r="D43" s="267">
        <v>850</v>
      </c>
      <c r="E43" s="268">
        <v>1</v>
      </c>
    </row>
    <row r="44" spans="1:5" ht="12.75">
      <c r="A44" s="169" t="s">
        <v>162</v>
      </c>
      <c r="B44" s="290" t="s">
        <v>157</v>
      </c>
      <c r="C44" s="290" t="s">
        <v>163</v>
      </c>
      <c r="D44" s="291"/>
      <c r="E44" s="260">
        <f>E45</f>
        <v>6.5</v>
      </c>
    </row>
    <row r="45" spans="1:5" ht="12.75">
      <c r="A45" s="144" t="s">
        <v>150</v>
      </c>
      <c r="B45" s="280" t="s">
        <v>157</v>
      </c>
      <c r="C45" s="292" t="s">
        <v>163</v>
      </c>
      <c r="D45" s="293">
        <v>200</v>
      </c>
      <c r="E45" s="268">
        <f>E46</f>
        <v>6.5</v>
      </c>
    </row>
    <row r="46" spans="1:5" ht="12.75">
      <c r="A46" s="294" t="s">
        <v>151</v>
      </c>
      <c r="B46" s="266" t="s">
        <v>157</v>
      </c>
      <c r="C46" s="292" t="s">
        <v>163</v>
      </c>
      <c r="D46" s="293">
        <v>240</v>
      </c>
      <c r="E46" s="268">
        <v>6.5</v>
      </c>
    </row>
    <row r="47" spans="1:5" ht="12.75">
      <c r="A47" s="173" t="s">
        <v>164</v>
      </c>
      <c r="B47" s="290" t="s">
        <v>157</v>
      </c>
      <c r="C47" s="290" t="s">
        <v>165</v>
      </c>
      <c r="D47" s="295"/>
      <c r="E47" s="296">
        <f>E48+E50</f>
        <v>1864</v>
      </c>
    </row>
    <row r="48" spans="1:5" ht="79.5" customHeight="1">
      <c r="A48" s="177" t="s">
        <v>142</v>
      </c>
      <c r="B48" s="266" t="s">
        <v>157</v>
      </c>
      <c r="C48" s="292" t="s">
        <v>165</v>
      </c>
      <c r="D48" s="297">
        <v>100</v>
      </c>
      <c r="E48" s="298">
        <f>E49</f>
        <v>1744.4</v>
      </c>
    </row>
    <row r="49" spans="1:5" ht="12.75">
      <c r="A49" s="276" t="s">
        <v>143</v>
      </c>
      <c r="B49" s="266" t="s">
        <v>157</v>
      </c>
      <c r="C49" s="292" t="s">
        <v>165</v>
      </c>
      <c r="D49" s="297">
        <v>120</v>
      </c>
      <c r="E49" s="298">
        <v>1744.4</v>
      </c>
    </row>
    <row r="50" spans="1:5" ht="12.75">
      <c r="A50" s="144" t="s">
        <v>150</v>
      </c>
      <c r="B50" s="266" t="s">
        <v>157</v>
      </c>
      <c r="C50" s="292" t="s">
        <v>165</v>
      </c>
      <c r="D50" s="297">
        <v>200</v>
      </c>
      <c r="E50" s="298">
        <f>E51</f>
        <v>119.6</v>
      </c>
    </row>
    <row r="51" spans="1:11" ht="12.75">
      <c r="A51" s="271" t="s">
        <v>151</v>
      </c>
      <c r="B51" s="280" t="s">
        <v>157</v>
      </c>
      <c r="C51" s="280" t="s">
        <v>165</v>
      </c>
      <c r="D51" s="297">
        <v>240</v>
      </c>
      <c r="E51" s="298">
        <v>119.6</v>
      </c>
      <c r="K51" s="299"/>
    </row>
    <row r="52" spans="1:5" ht="12.75">
      <c r="A52" s="210" t="s">
        <v>293</v>
      </c>
      <c r="B52" s="287" t="s">
        <v>294</v>
      </c>
      <c r="C52" s="287"/>
      <c r="D52" s="279"/>
      <c r="E52" s="264">
        <v>300</v>
      </c>
    </row>
    <row r="53" spans="1:5" ht="12.75">
      <c r="A53" s="282" t="s">
        <v>295</v>
      </c>
      <c r="B53" s="266" t="s">
        <v>167</v>
      </c>
      <c r="C53" s="266" t="s">
        <v>169</v>
      </c>
      <c r="D53" s="300"/>
      <c r="E53" s="268">
        <v>300</v>
      </c>
    </row>
    <row r="54" spans="1:5" ht="12.75">
      <c r="A54" s="282" t="s">
        <v>152</v>
      </c>
      <c r="B54" s="266" t="s">
        <v>167</v>
      </c>
      <c r="C54" s="266" t="s">
        <v>169</v>
      </c>
      <c r="D54" s="301">
        <v>800</v>
      </c>
      <c r="E54" s="268">
        <v>300</v>
      </c>
    </row>
    <row r="55" spans="1:5" ht="12.75">
      <c r="A55" s="282" t="s">
        <v>170</v>
      </c>
      <c r="B55" s="266" t="s">
        <v>167</v>
      </c>
      <c r="C55" s="266" t="s">
        <v>169</v>
      </c>
      <c r="D55" s="301">
        <v>870</v>
      </c>
      <c r="E55" s="268">
        <v>300</v>
      </c>
    </row>
    <row r="56" spans="1:5" ht="12.75">
      <c r="A56" s="210" t="s">
        <v>296</v>
      </c>
      <c r="B56" s="287" t="s">
        <v>297</v>
      </c>
      <c r="C56" s="266"/>
      <c r="D56" s="301"/>
      <c r="E56" s="264">
        <f>E57+E60+E63+E66+E69+E72</f>
        <v>847</v>
      </c>
    </row>
    <row r="57" spans="1:5" ht="12.75">
      <c r="A57" s="134" t="s">
        <v>173</v>
      </c>
      <c r="B57" s="302" t="s">
        <v>172</v>
      </c>
      <c r="C57" s="272" t="s">
        <v>174</v>
      </c>
      <c r="D57" s="301"/>
      <c r="E57" s="264">
        <f>E58</f>
        <v>72</v>
      </c>
    </row>
    <row r="58" spans="1:5" ht="12.75">
      <c r="A58" s="282" t="s">
        <v>152</v>
      </c>
      <c r="B58" s="272" t="s">
        <v>172</v>
      </c>
      <c r="C58" s="272" t="s">
        <v>174</v>
      </c>
      <c r="D58" s="303">
        <v>800</v>
      </c>
      <c r="E58" s="304">
        <f>E59</f>
        <v>72</v>
      </c>
    </row>
    <row r="59" spans="1:5" ht="12.75">
      <c r="A59" s="282" t="s">
        <v>175</v>
      </c>
      <c r="B59" s="272" t="s">
        <v>172</v>
      </c>
      <c r="C59" s="272" t="s">
        <v>174</v>
      </c>
      <c r="D59" s="303">
        <v>850</v>
      </c>
      <c r="E59" s="304">
        <v>72</v>
      </c>
    </row>
    <row r="60" spans="1:5" ht="12.75">
      <c r="A60" s="125" t="s">
        <v>176</v>
      </c>
      <c r="B60" s="302" t="s">
        <v>172</v>
      </c>
      <c r="C60" s="287" t="s">
        <v>177</v>
      </c>
      <c r="D60" s="279"/>
      <c r="E60" s="264">
        <f>E61</f>
        <v>175</v>
      </c>
    </row>
    <row r="61" spans="1:5" ht="12.75">
      <c r="A61" s="144" t="s">
        <v>150</v>
      </c>
      <c r="B61" s="305" t="s">
        <v>172</v>
      </c>
      <c r="C61" s="266" t="s">
        <v>177</v>
      </c>
      <c r="D61" s="267">
        <v>200</v>
      </c>
      <c r="E61" s="268">
        <f>E62</f>
        <v>175</v>
      </c>
    </row>
    <row r="62" spans="1:5" ht="12.75">
      <c r="A62" s="271" t="s">
        <v>151</v>
      </c>
      <c r="B62" s="305" t="s">
        <v>172</v>
      </c>
      <c r="C62" s="266" t="s">
        <v>177</v>
      </c>
      <c r="D62" s="267">
        <v>240</v>
      </c>
      <c r="E62" s="268">
        <v>175</v>
      </c>
    </row>
    <row r="63" spans="1:5" ht="12.75">
      <c r="A63" s="306" t="s">
        <v>298</v>
      </c>
      <c r="B63" s="302" t="s">
        <v>172</v>
      </c>
      <c r="C63" s="287" t="s">
        <v>179</v>
      </c>
      <c r="D63" s="279"/>
      <c r="E63" s="264">
        <f>E64</f>
        <v>150</v>
      </c>
    </row>
    <row r="64" spans="1:5" ht="12.75">
      <c r="A64" s="144" t="s">
        <v>150</v>
      </c>
      <c r="B64" s="305" t="s">
        <v>172</v>
      </c>
      <c r="C64" s="266" t="s">
        <v>179</v>
      </c>
      <c r="D64" s="267">
        <v>200</v>
      </c>
      <c r="E64" s="268">
        <f>E65</f>
        <v>150</v>
      </c>
    </row>
    <row r="65" spans="1:5" ht="12.75">
      <c r="A65" s="276" t="s">
        <v>151</v>
      </c>
      <c r="B65" s="305" t="s">
        <v>172</v>
      </c>
      <c r="C65" s="266" t="s">
        <v>179</v>
      </c>
      <c r="D65" s="267">
        <v>240</v>
      </c>
      <c r="E65" s="268">
        <v>150</v>
      </c>
    </row>
    <row r="66" spans="1:5" ht="34.5" customHeight="1">
      <c r="A66" s="306" t="s">
        <v>180</v>
      </c>
      <c r="B66" s="302" t="s">
        <v>172</v>
      </c>
      <c r="C66" s="287" t="s">
        <v>181</v>
      </c>
      <c r="D66" s="279"/>
      <c r="E66" s="264">
        <f>E67</f>
        <v>150</v>
      </c>
    </row>
    <row r="67" spans="1:5" ht="12.75">
      <c r="A67" s="144" t="s">
        <v>150</v>
      </c>
      <c r="B67" s="305" t="s">
        <v>172</v>
      </c>
      <c r="C67" s="266" t="s">
        <v>181</v>
      </c>
      <c r="D67" s="267">
        <v>200</v>
      </c>
      <c r="E67" s="268">
        <f>E68</f>
        <v>150</v>
      </c>
    </row>
    <row r="68" spans="1:5" ht="12.75">
      <c r="A68" s="271" t="s">
        <v>151</v>
      </c>
      <c r="B68" s="305" t="s">
        <v>172</v>
      </c>
      <c r="C68" s="266" t="s">
        <v>181</v>
      </c>
      <c r="D68" s="267">
        <v>240</v>
      </c>
      <c r="E68" s="268">
        <v>150</v>
      </c>
    </row>
    <row r="69" spans="1:5" ht="78" customHeight="1">
      <c r="A69" s="145" t="s">
        <v>182</v>
      </c>
      <c r="B69" s="302" t="s">
        <v>172</v>
      </c>
      <c r="C69" s="287" t="s">
        <v>183</v>
      </c>
      <c r="D69" s="279"/>
      <c r="E69" s="264">
        <f>E70</f>
        <v>150</v>
      </c>
    </row>
    <row r="70" spans="1:5" ht="42" customHeight="1">
      <c r="A70" s="144" t="s">
        <v>150</v>
      </c>
      <c r="B70" s="305" t="s">
        <v>172</v>
      </c>
      <c r="C70" s="266" t="s">
        <v>183</v>
      </c>
      <c r="D70" s="267">
        <v>200</v>
      </c>
      <c r="E70" s="268">
        <f>E71</f>
        <v>150</v>
      </c>
    </row>
    <row r="71" spans="1:5" ht="12.75">
      <c r="A71" s="271" t="s">
        <v>151</v>
      </c>
      <c r="B71" s="305" t="s">
        <v>172</v>
      </c>
      <c r="C71" s="266" t="s">
        <v>184</v>
      </c>
      <c r="D71" s="267">
        <v>240</v>
      </c>
      <c r="E71" s="268">
        <v>150</v>
      </c>
    </row>
    <row r="72" spans="1:5" ht="12.75">
      <c r="A72" s="145" t="s">
        <v>185</v>
      </c>
      <c r="B72" s="270" t="s">
        <v>172</v>
      </c>
      <c r="C72" s="287" t="s">
        <v>186</v>
      </c>
      <c r="D72" s="307"/>
      <c r="E72" s="264">
        <f>E73</f>
        <v>150</v>
      </c>
    </row>
    <row r="73" spans="1:5" ht="12.75">
      <c r="A73" s="144" t="s">
        <v>150</v>
      </c>
      <c r="B73" s="272" t="s">
        <v>172</v>
      </c>
      <c r="C73" s="266" t="s">
        <v>186</v>
      </c>
      <c r="D73" s="308">
        <v>200</v>
      </c>
      <c r="E73" s="268">
        <f>E74</f>
        <v>150</v>
      </c>
    </row>
    <row r="74" spans="1:5" ht="12.75">
      <c r="A74" s="271" t="s">
        <v>151</v>
      </c>
      <c r="B74" s="275" t="s">
        <v>172</v>
      </c>
      <c r="C74" s="266" t="s">
        <v>186</v>
      </c>
      <c r="D74" s="308">
        <v>240</v>
      </c>
      <c r="E74" s="268">
        <v>150</v>
      </c>
    </row>
    <row r="75" spans="1:5" ht="33.75" customHeight="1">
      <c r="A75" s="306" t="s">
        <v>187</v>
      </c>
      <c r="B75" s="302" t="s">
        <v>291</v>
      </c>
      <c r="C75" s="287"/>
      <c r="D75" s="307"/>
      <c r="E75" s="264">
        <f>E76</f>
        <v>215</v>
      </c>
    </row>
    <row r="76" spans="1:5" ht="57.75" customHeight="1">
      <c r="A76" s="125" t="s">
        <v>189</v>
      </c>
      <c r="B76" s="302" t="s">
        <v>299</v>
      </c>
      <c r="C76" s="287"/>
      <c r="D76" s="307"/>
      <c r="E76" s="264">
        <f>E77</f>
        <v>215</v>
      </c>
    </row>
    <row r="77" spans="1:5" ht="96" customHeight="1">
      <c r="A77" s="125" t="s">
        <v>191</v>
      </c>
      <c r="B77" s="139" t="s">
        <v>190</v>
      </c>
      <c r="C77" s="266"/>
      <c r="D77" s="308"/>
      <c r="E77" s="288">
        <f>E78</f>
        <v>215</v>
      </c>
    </row>
    <row r="78" spans="1:5" ht="12.75">
      <c r="A78" s="144" t="s">
        <v>150</v>
      </c>
      <c r="B78" s="266" t="s">
        <v>190</v>
      </c>
      <c r="C78" s="266" t="s">
        <v>192</v>
      </c>
      <c r="D78" s="308">
        <v>200</v>
      </c>
      <c r="E78" s="309">
        <f>E79</f>
        <v>215</v>
      </c>
    </row>
    <row r="79" spans="1:5" ht="12.75">
      <c r="A79" s="271" t="s">
        <v>151</v>
      </c>
      <c r="B79" s="266" t="s">
        <v>190</v>
      </c>
      <c r="C79" s="266" t="s">
        <v>192</v>
      </c>
      <c r="D79" s="308">
        <v>240</v>
      </c>
      <c r="E79" s="309">
        <v>215</v>
      </c>
    </row>
    <row r="80" spans="1:5" ht="12.75">
      <c r="A80" s="165" t="s">
        <v>194</v>
      </c>
      <c r="B80" s="139" t="s">
        <v>292</v>
      </c>
      <c r="C80" s="139"/>
      <c r="D80" s="189"/>
      <c r="E80" s="192">
        <f>E81</f>
        <v>700</v>
      </c>
    </row>
    <row r="81" spans="1:5" ht="12.75">
      <c r="A81" s="165" t="s">
        <v>196</v>
      </c>
      <c r="B81" s="139" t="s">
        <v>288</v>
      </c>
      <c r="C81" s="139"/>
      <c r="D81" s="189"/>
      <c r="E81" s="192">
        <f>E83</f>
        <v>700</v>
      </c>
    </row>
    <row r="82" spans="1:5" ht="12.75">
      <c r="A82" s="193" t="s">
        <v>198</v>
      </c>
      <c r="B82" s="139" t="s">
        <v>197</v>
      </c>
      <c r="C82" s="139"/>
      <c r="D82" s="189"/>
      <c r="E82" s="192">
        <f>E83</f>
        <v>700</v>
      </c>
    </row>
    <row r="83" spans="1:5" ht="59.25" customHeight="1">
      <c r="A83" s="194" t="s">
        <v>199</v>
      </c>
      <c r="B83" s="139" t="s">
        <v>197</v>
      </c>
      <c r="C83" s="162" t="s">
        <v>200</v>
      </c>
      <c r="D83" s="189"/>
      <c r="E83" s="192">
        <f>E84+E86</f>
        <v>700</v>
      </c>
    </row>
    <row r="84" spans="1:5" ht="82.5" customHeight="1">
      <c r="A84" s="195" t="s">
        <v>142</v>
      </c>
      <c r="B84" s="141" t="s">
        <v>197</v>
      </c>
      <c r="C84" s="158" t="s">
        <v>200</v>
      </c>
      <c r="D84" s="142">
        <v>100</v>
      </c>
      <c r="E84" s="143">
        <f>E85</f>
        <v>546.5</v>
      </c>
    </row>
    <row r="85" spans="1:5" ht="21" customHeight="1">
      <c r="A85" s="196" t="s">
        <v>201</v>
      </c>
      <c r="B85" s="141" t="s">
        <v>197</v>
      </c>
      <c r="C85" s="158" t="s">
        <v>200</v>
      </c>
      <c r="D85" s="142">
        <v>110</v>
      </c>
      <c r="E85" s="143">
        <v>546.5</v>
      </c>
    </row>
    <row r="86" spans="1:5" ht="12.75">
      <c r="A86" s="144" t="s">
        <v>150</v>
      </c>
      <c r="B86" s="141" t="s">
        <v>197</v>
      </c>
      <c r="C86" s="158" t="s">
        <v>200</v>
      </c>
      <c r="D86" s="142">
        <v>200</v>
      </c>
      <c r="E86" s="143">
        <f>E87</f>
        <v>153.5</v>
      </c>
    </row>
    <row r="87" spans="1:5" ht="12.75">
      <c r="A87" s="144" t="s">
        <v>151</v>
      </c>
      <c r="B87" s="141" t="s">
        <v>197</v>
      </c>
      <c r="C87" s="158" t="s">
        <v>200</v>
      </c>
      <c r="D87" s="142">
        <v>240</v>
      </c>
      <c r="E87" s="160">
        <v>153.5</v>
      </c>
    </row>
    <row r="88" spans="1:6" ht="12.75">
      <c r="A88" s="210" t="s">
        <v>202</v>
      </c>
      <c r="B88" s="287" t="s">
        <v>300</v>
      </c>
      <c r="C88" s="287"/>
      <c r="D88" s="279"/>
      <c r="E88" s="288">
        <f>E89+E117</f>
        <v>39894.4</v>
      </c>
      <c r="F88" s="310">
        <f>E88-'Прилож 4 ведомств'!E90</f>
        <v>0</v>
      </c>
    </row>
    <row r="89" spans="1:6" ht="12.75">
      <c r="A89" s="311" t="s">
        <v>204</v>
      </c>
      <c r="B89" s="278" t="s">
        <v>291</v>
      </c>
      <c r="C89" s="278"/>
      <c r="D89" s="312"/>
      <c r="E89" s="313">
        <f>E90</f>
        <v>33681.6</v>
      </c>
      <c r="F89" s="310">
        <f>E89-'Прилож 4 ведомств'!E91</f>
        <v>0</v>
      </c>
    </row>
    <row r="90" spans="1:5" ht="12.75">
      <c r="A90" s="314" t="s">
        <v>198</v>
      </c>
      <c r="B90" s="278" t="s">
        <v>205</v>
      </c>
      <c r="C90" s="278"/>
      <c r="D90" s="312"/>
      <c r="E90" s="313">
        <f>E91+E94+E97+E100+E104+E108+E111+E114</f>
        <v>33681.6</v>
      </c>
    </row>
    <row r="91" spans="1:5" ht="54.75" customHeight="1">
      <c r="A91" s="277" t="s">
        <v>206</v>
      </c>
      <c r="B91" s="278" t="s">
        <v>205</v>
      </c>
      <c r="C91" s="278" t="s">
        <v>207</v>
      </c>
      <c r="D91" s="312"/>
      <c r="E91" s="313">
        <f>E92</f>
        <v>3100</v>
      </c>
    </row>
    <row r="92" spans="1:5" ht="12.75">
      <c r="A92" s="144" t="s">
        <v>150</v>
      </c>
      <c r="B92" s="280" t="s">
        <v>205</v>
      </c>
      <c r="C92" s="280" t="s">
        <v>207</v>
      </c>
      <c r="D92" s="267">
        <v>200</v>
      </c>
      <c r="E92" s="315">
        <f>E93</f>
        <v>3100</v>
      </c>
    </row>
    <row r="93" spans="1:5" ht="12.75">
      <c r="A93" s="144" t="s">
        <v>151</v>
      </c>
      <c r="B93" s="280" t="s">
        <v>205</v>
      </c>
      <c r="C93" s="280" t="s">
        <v>207</v>
      </c>
      <c r="D93" s="267">
        <v>240</v>
      </c>
      <c r="E93" s="315">
        <f>3100</f>
        <v>3100</v>
      </c>
    </row>
    <row r="94" spans="1:5" ht="12.75">
      <c r="A94" s="210" t="s">
        <v>209</v>
      </c>
      <c r="B94" s="278" t="s">
        <v>205</v>
      </c>
      <c r="C94" s="278" t="s">
        <v>210</v>
      </c>
      <c r="D94" s="279"/>
      <c r="E94" s="313">
        <f>E95</f>
        <v>2500</v>
      </c>
    </row>
    <row r="95" spans="1:5" ht="12.75">
      <c r="A95" s="144" t="s">
        <v>150</v>
      </c>
      <c r="B95" s="280" t="s">
        <v>205</v>
      </c>
      <c r="C95" s="280" t="s">
        <v>210</v>
      </c>
      <c r="D95" s="267">
        <v>200</v>
      </c>
      <c r="E95" s="315">
        <f>E96</f>
        <v>2500</v>
      </c>
    </row>
    <row r="96" spans="1:5" ht="12.75">
      <c r="A96" s="144" t="s">
        <v>151</v>
      </c>
      <c r="B96" s="280" t="s">
        <v>205</v>
      </c>
      <c r="C96" s="280" t="s">
        <v>210</v>
      </c>
      <c r="D96" s="267">
        <v>240</v>
      </c>
      <c r="E96" s="315">
        <v>2500</v>
      </c>
    </row>
    <row r="97" spans="1:5" ht="45" customHeight="1">
      <c r="A97" s="316" t="s">
        <v>301</v>
      </c>
      <c r="B97" s="278" t="s">
        <v>205</v>
      </c>
      <c r="C97" s="278" t="s">
        <v>212</v>
      </c>
      <c r="D97" s="312"/>
      <c r="E97" s="313">
        <f>E98</f>
        <v>800</v>
      </c>
    </row>
    <row r="98" spans="1:5" ht="12.75">
      <c r="A98" s="144" t="s">
        <v>150</v>
      </c>
      <c r="B98" s="280" t="s">
        <v>205</v>
      </c>
      <c r="C98" s="280" t="s">
        <v>212</v>
      </c>
      <c r="D98" s="267">
        <v>200</v>
      </c>
      <c r="E98" s="315">
        <f>E99</f>
        <v>800</v>
      </c>
    </row>
    <row r="99" spans="1:5" ht="12.75">
      <c r="A99" s="144" t="s">
        <v>151</v>
      </c>
      <c r="B99" s="280" t="s">
        <v>205</v>
      </c>
      <c r="C99" s="280" t="s">
        <v>212</v>
      </c>
      <c r="D99" s="267">
        <v>240</v>
      </c>
      <c r="E99" s="315">
        <v>800</v>
      </c>
    </row>
    <row r="100" spans="1:5" ht="44.25" customHeight="1">
      <c r="A100" s="269" t="s">
        <v>302</v>
      </c>
      <c r="B100" s="278" t="s">
        <v>205</v>
      </c>
      <c r="C100" s="278"/>
      <c r="D100" s="279"/>
      <c r="E100" s="313">
        <f>E101</f>
        <v>500</v>
      </c>
    </row>
    <row r="101" spans="1:5" ht="12.75">
      <c r="A101" s="317" t="s">
        <v>303</v>
      </c>
      <c r="B101" s="287" t="s">
        <v>205</v>
      </c>
      <c r="C101" s="287" t="s">
        <v>215</v>
      </c>
      <c r="D101" s="279"/>
      <c r="E101" s="313">
        <f>E102</f>
        <v>500</v>
      </c>
    </row>
    <row r="102" spans="1:5" ht="12.75">
      <c r="A102" s="144" t="s">
        <v>150</v>
      </c>
      <c r="B102" s="266" t="s">
        <v>205</v>
      </c>
      <c r="C102" s="266" t="s">
        <v>215</v>
      </c>
      <c r="D102" s="267">
        <v>200</v>
      </c>
      <c r="E102" s="315">
        <f>E103</f>
        <v>500</v>
      </c>
    </row>
    <row r="103" spans="1:5" ht="43.5" customHeight="1">
      <c r="A103" s="144" t="s">
        <v>151</v>
      </c>
      <c r="B103" s="266" t="s">
        <v>205</v>
      </c>
      <c r="C103" s="266" t="s">
        <v>215</v>
      </c>
      <c r="D103" s="267">
        <v>240</v>
      </c>
      <c r="E103" s="315">
        <v>500</v>
      </c>
    </row>
    <row r="104" spans="1:5" ht="134.25" customHeight="1">
      <c r="A104" s="145" t="s">
        <v>216</v>
      </c>
      <c r="B104" s="278" t="s">
        <v>205</v>
      </c>
      <c r="C104" s="278" t="s">
        <v>217</v>
      </c>
      <c r="D104" s="312"/>
      <c r="E104" s="313">
        <f>E105</f>
        <v>6000</v>
      </c>
    </row>
    <row r="105" spans="1:5" ht="12.75">
      <c r="A105" s="144" t="s">
        <v>150</v>
      </c>
      <c r="B105" s="280" t="s">
        <v>205</v>
      </c>
      <c r="C105" s="280" t="s">
        <v>217</v>
      </c>
      <c r="D105" s="267">
        <v>200</v>
      </c>
      <c r="E105" s="315">
        <f>E106</f>
        <v>6000</v>
      </c>
    </row>
    <row r="106" spans="1:5" ht="36.75" customHeight="1">
      <c r="A106" s="144" t="s">
        <v>151</v>
      </c>
      <c r="B106" s="280" t="s">
        <v>205</v>
      </c>
      <c r="C106" s="280" t="s">
        <v>217</v>
      </c>
      <c r="D106" s="267">
        <v>240</v>
      </c>
      <c r="E106" s="315">
        <v>6000</v>
      </c>
    </row>
    <row r="107" spans="1:5" ht="12.75" hidden="1">
      <c r="A107" s="318" t="s">
        <v>304</v>
      </c>
      <c r="B107" s="280" t="s">
        <v>305</v>
      </c>
      <c r="C107" s="280" t="s">
        <v>306</v>
      </c>
      <c r="D107" s="293"/>
      <c r="E107" s="315">
        <v>8868.2</v>
      </c>
    </row>
    <row r="108" spans="1:5" ht="57.75" customHeight="1">
      <c r="A108" s="201" t="s">
        <v>218</v>
      </c>
      <c r="B108" s="280" t="s">
        <v>205</v>
      </c>
      <c r="C108" s="278" t="s">
        <v>219</v>
      </c>
      <c r="D108" s="293"/>
      <c r="E108" s="313">
        <f>E109</f>
        <v>8000</v>
      </c>
    </row>
    <row r="109" spans="1:5" ht="12.75">
      <c r="A109" s="144" t="s">
        <v>150</v>
      </c>
      <c r="B109" s="280" t="s">
        <v>205</v>
      </c>
      <c r="C109" s="280" t="s">
        <v>219</v>
      </c>
      <c r="D109" s="267">
        <v>200</v>
      </c>
      <c r="E109" s="315">
        <f>E110</f>
        <v>8000</v>
      </c>
    </row>
    <row r="110" spans="1:5" ht="12.75">
      <c r="A110" s="144" t="s">
        <v>151</v>
      </c>
      <c r="B110" s="280" t="s">
        <v>205</v>
      </c>
      <c r="C110" s="280" t="s">
        <v>219</v>
      </c>
      <c r="D110" s="267">
        <v>240</v>
      </c>
      <c r="E110" s="315">
        <v>8000</v>
      </c>
    </row>
    <row r="111" spans="1:5" ht="12.75">
      <c r="A111" s="277" t="s">
        <v>220</v>
      </c>
      <c r="B111" s="278" t="s">
        <v>205</v>
      </c>
      <c r="C111" s="278" t="s">
        <v>221</v>
      </c>
      <c r="D111" s="312"/>
      <c r="E111" s="313">
        <f>E112</f>
        <v>12481.6</v>
      </c>
    </row>
    <row r="112" spans="1:5" ht="12.75">
      <c r="A112" s="144" t="s">
        <v>150</v>
      </c>
      <c r="B112" s="280" t="s">
        <v>205</v>
      </c>
      <c r="C112" s="280" t="s">
        <v>221</v>
      </c>
      <c r="D112" s="267">
        <v>200</v>
      </c>
      <c r="E112" s="315">
        <f>E113</f>
        <v>12481.6</v>
      </c>
    </row>
    <row r="113" spans="1:5" ht="12.75">
      <c r="A113" s="144" t="s">
        <v>151</v>
      </c>
      <c r="B113" s="280" t="s">
        <v>205</v>
      </c>
      <c r="C113" s="280" t="s">
        <v>221</v>
      </c>
      <c r="D113" s="267">
        <v>240</v>
      </c>
      <c r="E113" s="315">
        <v>12481.6</v>
      </c>
    </row>
    <row r="114" spans="1:5" ht="52.5" customHeight="1">
      <c r="A114" s="269" t="s">
        <v>222</v>
      </c>
      <c r="B114" s="278" t="s">
        <v>205</v>
      </c>
      <c r="C114" s="287" t="s">
        <v>223</v>
      </c>
      <c r="D114" s="279"/>
      <c r="E114" s="313">
        <f>E115</f>
        <v>300</v>
      </c>
    </row>
    <row r="115" spans="1:5" ht="12.75">
      <c r="A115" s="144" t="s">
        <v>150</v>
      </c>
      <c r="B115" s="280" t="s">
        <v>205</v>
      </c>
      <c r="C115" s="266" t="s">
        <v>223</v>
      </c>
      <c r="D115" s="267">
        <v>200</v>
      </c>
      <c r="E115" s="315">
        <f>E116</f>
        <v>300</v>
      </c>
    </row>
    <row r="116" spans="1:5" ht="12.75">
      <c r="A116" s="144" t="s">
        <v>151</v>
      </c>
      <c r="B116" s="280" t="s">
        <v>205</v>
      </c>
      <c r="C116" s="266" t="s">
        <v>223</v>
      </c>
      <c r="D116" s="267">
        <v>240</v>
      </c>
      <c r="E116" s="315">
        <v>300</v>
      </c>
    </row>
    <row r="117" spans="1:5" ht="36" customHeight="1">
      <c r="A117" s="306" t="s">
        <v>224</v>
      </c>
      <c r="B117" s="319" t="s">
        <v>300</v>
      </c>
      <c r="C117" s="287"/>
      <c r="D117" s="279"/>
      <c r="E117" s="288">
        <f>E118</f>
        <v>6212.8</v>
      </c>
    </row>
    <row r="118" spans="1:5" ht="12.75">
      <c r="A118" s="314" t="s">
        <v>198</v>
      </c>
      <c r="B118" s="320" t="s">
        <v>225</v>
      </c>
      <c r="C118" s="270"/>
      <c r="D118" s="321"/>
      <c r="E118" s="322">
        <f>E119</f>
        <v>6212.8</v>
      </c>
    </row>
    <row r="119" spans="1:5" ht="57.75" customHeight="1">
      <c r="A119" s="144" t="s">
        <v>226</v>
      </c>
      <c r="B119" s="323" t="s">
        <v>225</v>
      </c>
      <c r="C119" s="272" t="s">
        <v>227</v>
      </c>
      <c r="D119" s="308"/>
      <c r="E119" s="324">
        <f>E120+E122+E124</f>
        <v>6212.8</v>
      </c>
    </row>
    <row r="120" spans="1:5" ht="78.75" customHeight="1">
      <c r="A120" s="154" t="s">
        <v>142</v>
      </c>
      <c r="B120" s="272" t="s">
        <v>225</v>
      </c>
      <c r="C120" s="272" t="s">
        <v>227</v>
      </c>
      <c r="D120" s="267">
        <v>100</v>
      </c>
      <c r="E120" s="324">
        <f>E121</f>
        <v>5402</v>
      </c>
    </row>
    <row r="121" spans="1:5" ht="27" customHeight="1">
      <c r="A121" s="159" t="s">
        <v>201</v>
      </c>
      <c r="B121" s="275" t="s">
        <v>225</v>
      </c>
      <c r="C121" s="275" t="s">
        <v>227</v>
      </c>
      <c r="D121" s="267">
        <v>110</v>
      </c>
      <c r="E121" s="309">
        <v>5402</v>
      </c>
    </row>
    <row r="122" spans="1:5" ht="12.75">
      <c r="A122" s="144" t="s">
        <v>150</v>
      </c>
      <c r="B122" s="272" t="s">
        <v>225</v>
      </c>
      <c r="C122" s="272" t="s">
        <v>227</v>
      </c>
      <c r="D122" s="267">
        <v>200</v>
      </c>
      <c r="E122" s="324">
        <f>E123</f>
        <v>809.8</v>
      </c>
    </row>
    <row r="123" spans="1:5" ht="12.75">
      <c r="A123" s="144" t="s">
        <v>151</v>
      </c>
      <c r="B123" s="272" t="s">
        <v>225</v>
      </c>
      <c r="C123" s="272" t="s">
        <v>227</v>
      </c>
      <c r="D123" s="267">
        <v>240</v>
      </c>
      <c r="E123" s="324">
        <v>809.8</v>
      </c>
    </row>
    <row r="124" spans="1:5" ht="12.75">
      <c r="A124" s="282" t="s">
        <v>152</v>
      </c>
      <c r="B124" s="272" t="s">
        <v>225</v>
      </c>
      <c r="C124" s="272" t="s">
        <v>227</v>
      </c>
      <c r="D124" s="267">
        <v>800</v>
      </c>
      <c r="E124" s="324">
        <f>E125</f>
        <v>1</v>
      </c>
    </row>
    <row r="125" spans="1:5" ht="12.75">
      <c r="A125" s="282" t="s">
        <v>153</v>
      </c>
      <c r="B125" s="272" t="s">
        <v>225</v>
      </c>
      <c r="C125" s="272" t="s">
        <v>227</v>
      </c>
      <c r="D125" s="267">
        <v>850</v>
      </c>
      <c r="E125" s="324">
        <v>1</v>
      </c>
    </row>
    <row r="126" spans="1:5" ht="12.75">
      <c r="A126" s="210" t="s">
        <v>228</v>
      </c>
      <c r="B126" s="287" t="s">
        <v>307</v>
      </c>
      <c r="C126" s="287"/>
      <c r="D126" s="279"/>
      <c r="E126" s="288">
        <f>E127</f>
        <v>1918</v>
      </c>
    </row>
    <row r="127" spans="1:5" ht="12.75">
      <c r="A127" s="210" t="s">
        <v>308</v>
      </c>
      <c r="B127" s="287" t="s">
        <v>307</v>
      </c>
      <c r="C127" s="287"/>
      <c r="D127" s="279"/>
      <c r="E127" s="288">
        <f>E128</f>
        <v>1918</v>
      </c>
    </row>
    <row r="128" spans="1:5" ht="46.5" customHeight="1">
      <c r="A128" s="306" t="s">
        <v>232</v>
      </c>
      <c r="B128" s="287" t="s">
        <v>231</v>
      </c>
      <c r="C128" s="287"/>
      <c r="D128" s="279"/>
      <c r="E128" s="288">
        <f>E129</f>
        <v>1918</v>
      </c>
    </row>
    <row r="129" spans="1:5" ht="12.75">
      <c r="A129" s="261" t="s">
        <v>233</v>
      </c>
      <c r="B129" s="287" t="s">
        <v>231</v>
      </c>
      <c r="C129" s="266" t="s">
        <v>234</v>
      </c>
      <c r="D129" s="279"/>
      <c r="E129" s="288">
        <f>E130</f>
        <v>1918</v>
      </c>
    </row>
    <row r="130" spans="1:5" ht="12.75">
      <c r="A130" s="144" t="s">
        <v>150</v>
      </c>
      <c r="B130" s="266" t="s">
        <v>231</v>
      </c>
      <c r="C130" s="266" t="s">
        <v>234</v>
      </c>
      <c r="D130" s="267">
        <v>200</v>
      </c>
      <c r="E130" s="309">
        <f>E131</f>
        <v>1918</v>
      </c>
    </row>
    <row r="131" spans="1:5" ht="12.75">
      <c r="A131" s="144" t="s">
        <v>151</v>
      </c>
      <c r="B131" s="266" t="s">
        <v>231</v>
      </c>
      <c r="C131" s="266" t="s">
        <v>234</v>
      </c>
      <c r="D131" s="267">
        <v>240</v>
      </c>
      <c r="E131" s="309">
        <v>1918</v>
      </c>
    </row>
    <row r="132" spans="1:5" ht="12.75">
      <c r="A132" s="210" t="s">
        <v>237</v>
      </c>
      <c r="B132" s="287" t="s">
        <v>309</v>
      </c>
      <c r="C132" s="287"/>
      <c r="D132" s="325"/>
      <c r="E132" s="288">
        <f>E133</f>
        <v>2000</v>
      </c>
    </row>
    <row r="133" spans="1:5" ht="12.75">
      <c r="A133" s="211" t="s">
        <v>239</v>
      </c>
      <c r="B133" s="287" t="s">
        <v>288</v>
      </c>
      <c r="C133" s="287"/>
      <c r="D133" s="325"/>
      <c r="E133" s="288">
        <f>E134</f>
        <v>2000</v>
      </c>
    </row>
    <row r="134" spans="1:5" ht="56.25" customHeight="1">
      <c r="A134" s="314" t="s">
        <v>198</v>
      </c>
      <c r="B134" s="287" t="s">
        <v>238</v>
      </c>
      <c r="C134" s="287"/>
      <c r="D134" s="325"/>
      <c r="E134" s="288">
        <f>E135</f>
        <v>2000</v>
      </c>
    </row>
    <row r="135" spans="1:5" ht="50.25" customHeight="1">
      <c r="A135" s="269" t="s">
        <v>240</v>
      </c>
      <c r="B135" s="287" t="s">
        <v>238</v>
      </c>
      <c r="C135" s="287" t="s">
        <v>241</v>
      </c>
      <c r="D135" s="279"/>
      <c r="E135" s="288">
        <f>E136</f>
        <v>2000</v>
      </c>
    </row>
    <row r="136" spans="1:5" ht="12.75">
      <c r="A136" s="144" t="s">
        <v>150</v>
      </c>
      <c r="B136" s="266" t="s">
        <v>238</v>
      </c>
      <c r="C136" s="266" t="s">
        <v>241</v>
      </c>
      <c r="D136" s="267">
        <v>200</v>
      </c>
      <c r="E136" s="309">
        <f>E137</f>
        <v>2000</v>
      </c>
    </row>
    <row r="137" spans="1:5" ht="12.75">
      <c r="A137" s="144" t="s">
        <v>151</v>
      </c>
      <c r="B137" s="266" t="s">
        <v>238</v>
      </c>
      <c r="C137" s="266" t="s">
        <v>241</v>
      </c>
      <c r="D137" s="267">
        <v>240</v>
      </c>
      <c r="E137" s="309">
        <v>2000</v>
      </c>
    </row>
    <row r="138" spans="1:5" ht="12.75">
      <c r="A138" s="210" t="s">
        <v>242</v>
      </c>
      <c r="B138" s="287" t="s">
        <v>310</v>
      </c>
      <c r="C138" s="287"/>
      <c r="D138" s="279"/>
      <c r="E138" s="288">
        <f>E139+E143</f>
        <v>13340.599999999999</v>
      </c>
    </row>
    <row r="139" spans="1:5" ht="12.75">
      <c r="A139" s="210" t="s">
        <v>244</v>
      </c>
      <c r="B139" s="287" t="s">
        <v>291</v>
      </c>
      <c r="C139" s="287"/>
      <c r="D139" s="279"/>
      <c r="E139" s="288">
        <f>E140</f>
        <v>1732.3</v>
      </c>
    </row>
    <row r="140" spans="1:5" ht="12.75">
      <c r="A140" s="144" t="s">
        <v>246</v>
      </c>
      <c r="B140" s="266" t="s">
        <v>245</v>
      </c>
      <c r="C140" s="266" t="s">
        <v>247</v>
      </c>
      <c r="D140" s="267"/>
      <c r="E140" s="309">
        <f>E141</f>
        <v>1732.3</v>
      </c>
    </row>
    <row r="141" spans="1:5" ht="12.75">
      <c r="A141" s="265" t="s">
        <v>248</v>
      </c>
      <c r="B141" s="266" t="s">
        <v>245</v>
      </c>
      <c r="C141" s="266" t="s">
        <v>247</v>
      </c>
      <c r="D141" s="267">
        <v>300</v>
      </c>
      <c r="E141" s="309">
        <f>E142</f>
        <v>1732.3</v>
      </c>
    </row>
    <row r="142" spans="1:5" ht="12.75">
      <c r="A142" s="282" t="s">
        <v>249</v>
      </c>
      <c r="B142" s="266" t="s">
        <v>245</v>
      </c>
      <c r="C142" s="266" t="s">
        <v>247</v>
      </c>
      <c r="D142" s="267">
        <v>310</v>
      </c>
      <c r="E142" s="309">
        <v>1732.3</v>
      </c>
    </row>
    <row r="143" spans="1:5" ht="12.75">
      <c r="A143" s="311" t="s">
        <v>250</v>
      </c>
      <c r="B143" s="278" t="s">
        <v>292</v>
      </c>
      <c r="C143" s="278"/>
      <c r="D143" s="279"/>
      <c r="E143" s="288">
        <f>E144+E147</f>
        <v>11608.3</v>
      </c>
    </row>
    <row r="144" spans="1:5" ht="12.75">
      <c r="A144" s="154" t="s">
        <v>252</v>
      </c>
      <c r="B144" s="326" t="s">
        <v>251</v>
      </c>
      <c r="C144" s="326" t="s">
        <v>253</v>
      </c>
      <c r="D144" s="293"/>
      <c r="E144" s="309">
        <f>E145</f>
        <v>8368.5</v>
      </c>
    </row>
    <row r="145" spans="1:5" ht="12.75">
      <c r="A145" s="265" t="s">
        <v>248</v>
      </c>
      <c r="B145" s="280" t="s">
        <v>251</v>
      </c>
      <c r="C145" s="280" t="s">
        <v>253</v>
      </c>
      <c r="D145" s="293">
        <v>300</v>
      </c>
      <c r="E145" s="309">
        <f>E146</f>
        <v>8368.5</v>
      </c>
    </row>
    <row r="146" spans="1:5" ht="12.75">
      <c r="A146" s="276" t="s">
        <v>311</v>
      </c>
      <c r="B146" s="280" t="s">
        <v>251</v>
      </c>
      <c r="C146" s="280" t="s">
        <v>253</v>
      </c>
      <c r="D146" s="293">
        <v>310</v>
      </c>
      <c r="E146" s="309">
        <v>8368.5</v>
      </c>
    </row>
    <row r="147" spans="1:5" ht="63" customHeight="1">
      <c r="A147" s="327" t="s">
        <v>255</v>
      </c>
      <c r="B147" s="326" t="s">
        <v>251</v>
      </c>
      <c r="C147" s="326" t="s">
        <v>256</v>
      </c>
      <c r="D147" s="293"/>
      <c r="E147" s="309">
        <f>E148</f>
        <v>3239.8</v>
      </c>
    </row>
    <row r="148" spans="1:5" ht="12.75">
      <c r="A148" s="265" t="s">
        <v>248</v>
      </c>
      <c r="B148" s="280" t="s">
        <v>251</v>
      </c>
      <c r="C148" s="280" t="s">
        <v>256</v>
      </c>
      <c r="D148" s="293">
        <v>300</v>
      </c>
      <c r="E148" s="309">
        <f>E149</f>
        <v>3239.8</v>
      </c>
    </row>
    <row r="149" spans="1:5" ht="12.75">
      <c r="A149" s="276" t="s">
        <v>257</v>
      </c>
      <c r="B149" s="280" t="s">
        <v>251</v>
      </c>
      <c r="C149" s="280" t="s">
        <v>256</v>
      </c>
      <c r="D149" s="293">
        <v>323</v>
      </c>
      <c r="E149" s="309">
        <v>3239.8</v>
      </c>
    </row>
    <row r="150" spans="1:5" ht="12.75">
      <c r="A150" s="311" t="s">
        <v>258</v>
      </c>
      <c r="B150" s="278" t="s">
        <v>294</v>
      </c>
      <c r="C150" s="278"/>
      <c r="D150" s="312"/>
      <c r="E150" s="288">
        <f>E152+E163</f>
        <v>9687.6</v>
      </c>
    </row>
    <row r="151" spans="1:5" ht="12.75">
      <c r="A151" s="210" t="s">
        <v>312</v>
      </c>
      <c r="B151" s="287" t="s">
        <v>288</v>
      </c>
      <c r="C151" s="287"/>
      <c r="D151" s="279"/>
      <c r="E151" s="288">
        <f>E152</f>
        <v>9487.6</v>
      </c>
    </row>
    <row r="152" spans="1:5" ht="42" customHeight="1">
      <c r="A152" s="306" t="s">
        <v>232</v>
      </c>
      <c r="B152" s="278" t="s">
        <v>261</v>
      </c>
      <c r="C152" s="278"/>
      <c r="D152" s="312"/>
      <c r="E152" s="288">
        <f>E153+E156</f>
        <v>9487.6</v>
      </c>
    </row>
    <row r="153" spans="1:5" ht="12.75">
      <c r="A153" s="306" t="s">
        <v>262</v>
      </c>
      <c r="B153" s="287" t="s">
        <v>261</v>
      </c>
      <c r="C153" s="287" t="s">
        <v>263</v>
      </c>
      <c r="D153" s="279"/>
      <c r="E153" s="288">
        <f>E154</f>
        <v>300</v>
      </c>
    </row>
    <row r="154" spans="1:5" ht="12.75">
      <c r="A154" s="144" t="s">
        <v>150</v>
      </c>
      <c r="B154" s="266" t="s">
        <v>261</v>
      </c>
      <c r="C154" s="266" t="s">
        <v>263</v>
      </c>
      <c r="D154" s="267">
        <v>200</v>
      </c>
      <c r="E154" s="309">
        <f>E155</f>
        <v>300</v>
      </c>
    </row>
    <row r="155" spans="1:5" ht="12.75">
      <c r="A155" s="144" t="s">
        <v>151</v>
      </c>
      <c r="B155" s="266" t="s">
        <v>261</v>
      </c>
      <c r="C155" s="266" t="s">
        <v>263</v>
      </c>
      <c r="D155" s="267">
        <v>240</v>
      </c>
      <c r="E155" s="309">
        <v>300</v>
      </c>
    </row>
    <row r="156" spans="1:5" ht="60.75" customHeight="1">
      <c r="A156" s="306" t="s">
        <v>264</v>
      </c>
      <c r="B156" s="287" t="s">
        <v>261</v>
      </c>
      <c r="C156" s="287" t="s">
        <v>265</v>
      </c>
      <c r="D156" s="267"/>
      <c r="E156" s="288">
        <f>E157+E159+E161</f>
        <v>9187.6</v>
      </c>
    </row>
    <row r="157" spans="1:5" ht="80.25" customHeight="1">
      <c r="A157" s="286" t="s">
        <v>142</v>
      </c>
      <c r="B157" s="266" t="s">
        <v>261</v>
      </c>
      <c r="C157" s="266" t="s">
        <v>265</v>
      </c>
      <c r="D157" s="267">
        <v>100</v>
      </c>
      <c r="E157" s="309">
        <f>E158</f>
        <v>7394.1</v>
      </c>
    </row>
    <row r="158" spans="1:5" ht="19.5" customHeight="1">
      <c r="A158" s="328" t="s">
        <v>201</v>
      </c>
      <c r="B158" s="266" t="s">
        <v>261</v>
      </c>
      <c r="C158" s="266" t="s">
        <v>265</v>
      </c>
      <c r="D158" s="267">
        <v>110</v>
      </c>
      <c r="E158" s="309">
        <v>7394.1</v>
      </c>
    </row>
    <row r="159" spans="1:5" ht="12.75">
      <c r="A159" s="144" t="s">
        <v>150</v>
      </c>
      <c r="B159" s="266" t="s">
        <v>261</v>
      </c>
      <c r="C159" s="266" t="s">
        <v>265</v>
      </c>
      <c r="D159" s="267">
        <v>200</v>
      </c>
      <c r="E159" s="309">
        <f>E160</f>
        <v>1792.5</v>
      </c>
    </row>
    <row r="160" spans="1:5" ht="12.75">
      <c r="A160" s="144" t="s">
        <v>151</v>
      </c>
      <c r="B160" s="266" t="s">
        <v>261</v>
      </c>
      <c r="C160" s="266" t="s">
        <v>265</v>
      </c>
      <c r="D160" s="267">
        <v>240</v>
      </c>
      <c r="E160" s="309">
        <v>1792.5</v>
      </c>
    </row>
    <row r="161" spans="1:5" ht="12.75">
      <c r="A161" s="282" t="s">
        <v>152</v>
      </c>
      <c r="B161" s="266" t="s">
        <v>261</v>
      </c>
      <c r="C161" s="266" t="s">
        <v>265</v>
      </c>
      <c r="D161" s="267">
        <v>800</v>
      </c>
      <c r="E161" s="309">
        <f>E162</f>
        <v>1</v>
      </c>
    </row>
    <row r="162" spans="1:5" ht="12.75">
      <c r="A162" s="282" t="s">
        <v>153</v>
      </c>
      <c r="B162" s="266" t="s">
        <v>261</v>
      </c>
      <c r="C162" s="266" t="s">
        <v>265</v>
      </c>
      <c r="D162" s="267">
        <v>850</v>
      </c>
      <c r="E162" s="309">
        <v>1</v>
      </c>
    </row>
    <row r="163" spans="1:5" ht="12.75">
      <c r="A163" s="311" t="s">
        <v>266</v>
      </c>
      <c r="B163" s="278" t="s">
        <v>267</v>
      </c>
      <c r="C163" s="278"/>
      <c r="D163" s="312"/>
      <c r="E163" s="288">
        <f>E164</f>
        <v>200</v>
      </c>
    </row>
    <row r="164" spans="1:5" ht="12.75">
      <c r="A164" s="306" t="s">
        <v>262</v>
      </c>
      <c r="B164" s="278" t="s">
        <v>267</v>
      </c>
      <c r="C164" s="278" t="s">
        <v>263</v>
      </c>
      <c r="D164" s="312"/>
      <c r="E164" s="288">
        <f>E165</f>
        <v>200</v>
      </c>
    </row>
    <row r="165" spans="1:5" ht="12.75">
      <c r="A165" s="144" t="s">
        <v>150</v>
      </c>
      <c r="B165" s="280" t="s">
        <v>267</v>
      </c>
      <c r="C165" s="280" t="s">
        <v>263</v>
      </c>
      <c r="D165" s="293">
        <v>200</v>
      </c>
      <c r="E165" s="309">
        <f>E166</f>
        <v>200</v>
      </c>
    </row>
    <row r="166" spans="1:5" ht="12.75">
      <c r="A166" s="144" t="s">
        <v>151</v>
      </c>
      <c r="B166" s="280" t="s">
        <v>267</v>
      </c>
      <c r="C166" s="280" t="s">
        <v>263</v>
      </c>
      <c r="D166" s="293">
        <v>240</v>
      </c>
      <c r="E166" s="309">
        <v>200</v>
      </c>
    </row>
    <row r="167" spans="1:5" ht="12.75">
      <c r="A167" s="311" t="s">
        <v>268</v>
      </c>
      <c r="B167" s="278" t="s">
        <v>313</v>
      </c>
      <c r="C167" s="329"/>
      <c r="D167" s="325"/>
      <c r="E167" s="288">
        <f>E168+E173</f>
        <v>3945.7</v>
      </c>
    </row>
    <row r="168" spans="1:5" ht="12.75">
      <c r="A168" s="210" t="s">
        <v>314</v>
      </c>
      <c r="B168" s="278" t="s">
        <v>289</v>
      </c>
      <c r="C168" s="329"/>
      <c r="D168" s="325"/>
      <c r="E168" s="288">
        <f>E170</f>
        <v>1050</v>
      </c>
    </row>
    <row r="169" spans="1:5" ht="12.75">
      <c r="A169" s="276" t="s">
        <v>315</v>
      </c>
      <c r="B169" s="280" t="s">
        <v>271</v>
      </c>
      <c r="C169" s="330"/>
      <c r="D169" s="331"/>
      <c r="E169" s="309">
        <f>E170</f>
        <v>1050</v>
      </c>
    </row>
    <row r="170" spans="1:5" ht="12.75">
      <c r="A170" s="294" t="s">
        <v>316</v>
      </c>
      <c r="B170" s="280" t="s">
        <v>271</v>
      </c>
      <c r="C170" s="280" t="s">
        <v>273</v>
      </c>
      <c r="D170" s="267"/>
      <c r="E170" s="309">
        <f>E171</f>
        <v>1050</v>
      </c>
    </row>
    <row r="171" spans="1:5" ht="12.75">
      <c r="A171" s="144" t="s">
        <v>150</v>
      </c>
      <c r="B171" s="280" t="s">
        <v>271</v>
      </c>
      <c r="C171" s="280" t="s">
        <v>273</v>
      </c>
      <c r="D171" s="267">
        <v>200</v>
      </c>
      <c r="E171" s="309">
        <f>E172</f>
        <v>1050</v>
      </c>
    </row>
    <row r="172" spans="1:5" ht="43.5" customHeight="1">
      <c r="A172" s="144" t="s">
        <v>151</v>
      </c>
      <c r="B172" s="280" t="s">
        <v>271</v>
      </c>
      <c r="C172" s="280" t="s">
        <v>273</v>
      </c>
      <c r="D172" s="267">
        <v>240</v>
      </c>
      <c r="E172" s="309">
        <v>1050</v>
      </c>
    </row>
    <row r="173" spans="1:5" ht="12.75">
      <c r="A173" s="211" t="s">
        <v>274</v>
      </c>
      <c r="B173" s="278" t="s">
        <v>292</v>
      </c>
      <c r="C173" s="278"/>
      <c r="D173" s="279"/>
      <c r="E173" s="288">
        <f>E174</f>
        <v>2895.7</v>
      </c>
    </row>
    <row r="174" spans="1:5" ht="12.75">
      <c r="A174" s="193" t="s">
        <v>276</v>
      </c>
      <c r="B174" s="162" t="s">
        <v>275</v>
      </c>
      <c r="C174" s="141" t="s">
        <v>277</v>
      </c>
      <c r="D174" s="205"/>
      <c r="E174" s="216">
        <f>E175</f>
        <v>2895.7</v>
      </c>
    </row>
    <row r="175" spans="1:5" ht="12.75">
      <c r="A175" s="276" t="s">
        <v>278</v>
      </c>
      <c r="B175" s="280" t="s">
        <v>275</v>
      </c>
      <c r="C175" s="266" t="s">
        <v>277</v>
      </c>
      <c r="D175" s="267"/>
      <c r="E175" s="309">
        <f>E176+E178+E180</f>
        <v>2895.7</v>
      </c>
    </row>
    <row r="176" spans="1:5" ht="75.75" customHeight="1">
      <c r="A176" s="286" t="s">
        <v>142</v>
      </c>
      <c r="B176" s="280" t="s">
        <v>275</v>
      </c>
      <c r="C176" s="266" t="s">
        <v>277</v>
      </c>
      <c r="D176" s="267">
        <v>100</v>
      </c>
      <c r="E176" s="309">
        <f>E177</f>
        <v>2864.1</v>
      </c>
    </row>
    <row r="177" spans="1:5" ht="12.75">
      <c r="A177" s="282" t="s">
        <v>201</v>
      </c>
      <c r="B177" s="280" t="s">
        <v>275</v>
      </c>
      <c r="C177" s="266" t="s">
        <v>277</v>
      </c>
      <c r="D177" s="267">
        <v>110</v>
      </c>
      <c r="E177" s="309">
        <v>2864.1</v>
      </c>
    </row>
    <row r="178" spans="1:5" ht="12.75">
      <c r="A178" s="144" t="s">
        <v>150</v>
      </c>
      <c r="B178" s="280" t="s">
        <v>275</v>
      </c>
      <c r="C178" s="266" t="s">
        <v>277</v>
      </c>
      <c r="D178" s="267">
        <v>200</v>
      </c>
      <c r="E178" s="309">
        <f>E179</f>
        <v>30.6</v>
      </c>
    </row>
    <row r="179" spans="1:5" ht="12.75">
      <c r="A179" s="144" t="s">
        <v>151</v>
      </c>
      <c r="B179" s="280" t="s">
        <v>275</v>
      </c>
      <c r="C179" s="266" t="s">
        <v>277</v>
      </c>
      <c r="D179" s="267">
        <v>240</v>
      </c>
      <c r="E179" s="309">
        <v>30.6</v>
      </c>
    </row>
    <row r="180" spans="1:5" ht="12.75">
      <c r="A180" s="282" t="s">
        <v>152</v>
      </c>
      <c r="B180" s="280" t="s">
        <v>275</v>
      </c>
      <c r="C180" s="266" t="s">
        <v>277</v>
      </c>
      <c r="D180" s="267">
        <v>800</v>
      </c>
      <c r="E180" s="309">
        <v>1</v>
      </c>
    </row>
    <row r="181" spans="1:5" ht="12.75">
      <c r="A181" s="282" t="s">
        <v>153</v>
      </c>
      <c r="B181" s="280" t="s">
        <v>275</v>
      </c>
      <c r="C181" s="266" t="s">
        <v>277</v>
      </c>
      <c r="D181" s="267">
        <v>850</v>
      </c>
      <c r="E181" s="309">
        <v>1</v>
      </c>
    </row>
    <row r="182" spans="1:5" ht="12.75">
      <c r="A182" s="332" t="s">
        <v>279</v>
      </c>
      <c r="B182" s="222"/>
      <c r="C182" s="222"/>
      <c r="D182" s="223"/>
      <c r="E182" s="224">
        <f>E16+E75+E80+E88+E126+E132+E138+E150+E167</f>
        <v>90341.8</v>
      </c>
    </row>
    <row r="183" spans="1:6" ht="12.75">
      <c r="A183" s="333"/>
      <c r="B183" s="334"/>
      <c r="C183" s="335"/>
      <c r="D183" s="335"/>
      <c r="E183" s="333"/>
      <c r="F183" s="336"/>
    </row>
    <row r="184" spans="1:5" ht="12.75">
      <c r="A184" s="337"/>
      <c r="B184" s="338"/>
      <c r="C184" s="339"/>
      <c r="D184" s="339"/>
      <c r="E184" s="337"/>
    </row>
    <row r="192" spans="1:5" ht="12.75">
      <c r="A192" s="340"/>
      <c r="B192" s="341"/>
      <c r="C192" s="341"/>
      <c r="D192" s="341"/>
      <c r="E192" s="341"/>
    </row>
    <row r="193" spans="1:5" ht="12.75">
      <c r="A193" s="342"/>
      <c r="B193" s="342"/>
      <c r="C193" s="342"/>
      <c r="D193" s="342"/>
      <c r="E193" s="342"/>
    </row>
    <row r="194" spans="1:5" ht="12.75">
      <c r="A194" s="342"/>
      <c r="B194" s="342"/>
      <c r="C194" s="342"/>
      <c r="D194" s="342"/>
      <c r="E194" s="342"/>
    </row>
    <row r="195" spans="1:5" ht="12.75">
      <c r="A195" s="341"/>
      <c r="B195" s="341"/>
      <c r="C195" s="341"/>
      <c r="D195" s="341"/>
      <c r="E195" s="341"/>
    </row>
    <row r="196" spans="1:5" ht="12.75">
      <c r="A196" s="341"/>
      <c r="B196" s="341"/>
      <c r="C196" s="341"/>
      <c r="D196" s="341"/>
      <c r="E196" s="341"/>
    </row>
    <row r="197" spans="1:5" ht="12.75">
      <c r="A197" s="343"/>
      <c r="B197" s="343"/>
      <c r="C197" s="343"/>
      <c r="D197" s="344"/>
      <c r="E197" s="344"/>
    </row>
    <row r="198" spans="1:5" ht="12.75">
      <c r="A198" s="345"/>
      <c r="B198" s="345"/>
      <c r="C198" s="345"/>
      <c r="D198" s="345"/>
      <c r="E198" s="346"/>
    </row>
    <row r="199" spans="1:5" ht="12.75">
      <c r="A199" s="345"/>
      <c r="B199" s="345"/>
      <c r="C199" s="345"/>
      <c r="D199" s="345"/>
      <c r="E199" s="345"/>
    </row>
    <row r="200" spans="1:5" ht="12.75">
      <c r="A200" s="340"/>
      <c r="B200" s="347"/>
      <c r="C200" s="345"/>
      <c r="D200" s="345"/>
      <c r="E200" s="348"/>
    </row>
    <row r="201" spans="1:5" ht="12.75">
      <c r="A201" s="340"/>
      <c r="B201" s="349"/>
      <c r="C201" s="345"/>
      <c r="D201" s="345"/>
      <c r="E201" s="348"/>
    </row>
    <row r="202" spans="1:5" ht="12.75">
      <c r="A202" s="343"/>
      <c r="B202" s="350"/>
      <c r="C202" s="350"/>
      <c r="D202" s="350"/>
      <c r="E202" s="351"/>
    </row>
    <row r="203" spans="1:5" ht="12.75">
      <c r="A203" s="343"/>
      <c r="B203" s="350"/>
      <c r="C203" s="350"/>
      <c r="D203" s="350"/>
      <c r="E203" s="351"/>
    </row>
    <row r="204" spans="1:5" ht="12.75">
      <c r="A204" s="343"/>
      <c r="B204" s="350"/>
      <c r="C204" s="350"/>
      <c r="D204" s="350"/>
      <c r="E204" s="351"/>
    </row>
    <row r="205" spans="1:5" ht="12.75">
      <c r="A205" s="343"/>
      <c r="B205" s="350"/>
      <c r="C205" s="350"/>
      <c r="D205" s="350"/>
      <c r="E205" s="351"/>
    </row>
    <row r="206" spans="1:5" ht="12.75">
      <c r="A206" s="340"/>
      <c r="B206" s="345"/>
      <c r="C206" s="345"/>
      <c r="D206" s="345"/>
      <c r="E206" s="348"/>
    </row>
    <row r="207" spans="1:5" ht="12.75">
      <c r="A207" s="340"/>
      <c r="B207" s="345"/>
      <c r="C207" s="345"/>
      <c r="D207" s="345"/>
      <c r="E207" s="348"/>
    </row>
    <row r="208" spans="1:5" ht="12.75">
      <c r="A208" s="343"/>
      <c r="B208" s="350"/>
      <c r="C208" s="350"/>
      <c r="D208" s="350"/>
      <c r="E208" s="351"/>
    </row>
    <row r="209" spans="1:5" ht="12.75">
      <c r="A209" s="343"/>
      <c r="B209" s="350"/>
      <c r="C209" s="350"/>
      <c r="D209" s="350"/>
      <c r="E209" s="351"/>
    </row>
    <row r="210" spans="1:5" ht="12.75">
      <c r="A210" s="343"/>
      <c r="B210" s="350"/>
      <c r="C210" s="350"/>
      <c r="D210" s="350"/>
      <c r="E210" s="351"/>
    </row>
    <row r="211" spans="1:5" ht="12.75">
      <c r="A211" s="343"/>
      <c r="B211" s="350"/>
      <c r="C211" s="350"/>
      <c r="D211" s="350"/>
      <c r="E211" s="351"/>
    </row>
    <row r="212" spans="1:5" ht="12.75">
      <c r="A212" s="351"/>
      <c r="B212" s="350"/>
      <c r="C212" s="350"/>
      <c r="D212" s="350"/>
      <c r="E212" s="351"/>
    </row>
    <row r="213" spans="1:5" ht="12.75">
      <c r="A213" s="343"/>
      <c r="B213" s="350"/>
      <c r="C213" s="350"/>
      <c r="D213" s="350"/>
      <c r="E213" s="351"/>
    </row>
    <row r="214" spans="1:5" ht="12.75">
      <c r="A214" s="343"/>
      <c r="B214" s="350"/>
      <c r="C214" s="350"/>
      <c r="D214" s="350"/>
      <c r="E214" s="351"/>
    </row>
    <row r="215" spans="1:5" ht="12.75">
      <c r="A215" s="343"/>
      <c r="B215" s="350"/>
      <c r="C215" s="350"/>
      <c r="D215" s="350"/>
      <c r="E215" s="351"/>
    </row>
    <row r="216" spans="1:5" ht="12.75">
      <c r="A216" s="343"/>
      <c r="B216" s="350"/>
      <c r="C216" s="350"/>
      <c r="D216" s="350"/>
      <c r="E216" s="351"/>
    </row>
    <row r="217" spans="1:5" ht="12.75">
      <c r="A217" s="343"/>
      <c r="B217" s="350"/>
      <c r="C217" s="350"/>
      <c r="D217" s="350"/>
      <c r="E217" s="351"/>
    </row>
    <row r="218" spans="1:5" ht="12.75">
      <c r="A218" s="343"/>
      <c r="B218" s="350"/>
      <c r="C218" s="350"/>
      <c r="D218" s="350"/>
      <c r="E218" s="351"/>
    </row>
    <row r="219" spans="1:5" ht="12.75">
      <c r="A219" s="343"/>
      <c r="B219" s="350"/>
      <c r="C219" s="350"/>
      <c r="D219" s="350"/>
      <c r="E219" s="351"/>
    </row>
    <row r="220" spans="1:5" ht="12.75">
      <c r="A220" s="340"/>
      <c r="B220" s="345"/>
      <c r="C220" s="345"/>
      <c r="D220" s="345"/>
      <c r="E220" s="348"/>
    </row>
    <row r="221" spans="1:5" ht="12.75">
      <c r="A221" s="340"/>
      <c r="B221" s="350"/>
      <c r="C221" s="350"/>
      <c r="D221" s="350"/>
      <c r="E221" s="351"/>
    </row>
    <row r="222" spans="1:5" ht="12.75">
      <c r="A222" s="343"/>
      <c r="B222" s="350"/>
      <c r="C222" s="350"/>
      <c r="D222" s="350"/>
      <c r="E222" s="351"/>
    </row>
    <row r="223" spans="1:5" ht="12.75">
      <c r="A223" s="343"/>
      <c r="B223" s="350"/>
      <c r="C223" s="350"/>
      <c r="D223" s="350"/>
      <c r="E223" s="351"/>
    </row>
    <row r="224" spans="1:5" ht="12.75">
      <c r="A224" s="343"/>
      <c r="B224" s="350"/>
      <c r="C224" s="350"/>
      <c r="D224" s="350"/>
      <c r="E224" s="351"/>
    </row>
    <row r="225" spans="1:5" ht="12.75">
      <c r="A225" s="343"/>
      <c r="B225" s="350"/>
      <c r="C225" s="350"/>
      <c r="D225" s="350"/>
      <c r="E225" s="351"/>
    </row>
    <row r="226" spans="1:5" ht="12.75">
      <c r="A226" s="343"/>
      <c r="B226" s="350"/>
      <c r="C226" s="350"/>
      <c r="D226" s="350"/>
      <c r="E226" s="343"/>
    </row>
    <row r="227" spans="1:5" ht="12.75">
      <c r="A227" s="343"/>
      <c r="B227" s="350"/>
      <c r="C227" s="350"/>
      <c r="D227" s="350"/>
      <c r="E227" s="343"/>
    </row>
    <row r="228" spans="1:5" ht="12.75">
      <c r="A228" s="343"/>
      <c r="B228" s="350"/>
      <c r="C228" s="350"/>
      <c r="D228" s="350"/>
      <c r="E228" s="351"/>
    </row>
    <row r="229" spans="1:5" ht="12.75">
      <c r="A229" s="343"/>
      <c r="B229" s="350"/>
      <c r="C229" s="350"/>
      <c r="D229" s="350"/>
      <c r="E229" s="351"/>
    </row>
    <row r="230" spans="1:5" ht="12.75">
      <c r="A230" s="343"/>
      <c r="B230" s="350"/>
      <c r="C230" s="350"/>
      <c r="D230" s="350"/>
      <c r="E230" s="351"/>
    </row>
    <row r="231" spans="1:5" ht="12.75">
      <c r="A231" s="343"/>
      <c r="B231" s="350"/>
      <c r="C231" s="350"/>
      <c r="D231" s="350"/>
      <c r="E231" s="351"/>
    </row>
    <row r="232" spans="1:5" ht="12.75">
      <c r="A232" s="343"/>
      <c r="B232" s="350"/>
      <c r="C232" s="350"/>
      <c r="D232" s="350"/>
      <c r="E232" s="351"/>
    </row>
    <row r="233" spans="1:5" ht="12.75">
      <c r="A233" s="343"/>
      <c r="B233" s="350"/>
      <c r="C233" s="350"/>
      <c r="D233" s="350"/>
      <c r="E233" s="351"/>
    </row>
    <row r="234" spans="1:5" ht="12.75">
      <c r="A234" s="343"/>
      <c r="B234" s="350"/>
      <c r="C234" s="350"/>
      <c r="D234" s="350"/>
      <c r="E234" s="351"/>
    </row>
    <row r="235" spans="1:5" ht="12.75">
      <c r="A235" s="343"/>
      <c r="B235" s="350"/>
      <c r="C235" s="350"/>
      <c r="D235" s="350"/>
      <c r="E235" s="351"/>
    </row>
    <row r="236" spans="1:5" ht="12.75">
      <c r="A236" s="343"/>
      <c r="B236" s="350"/>
      <c r="C236" s="350"/>
      <c r="D236" s="350"/>
      <c r="E236" s="351"/>
    </row>
    <row r="237" spans="1:5" ht="12.75">
      <c r="A237" s="343"/>
      <c r="B237" s="350"/>
      <c r="C237" s="350"/>
      <c r="D237" s="350"/>
      <c r="E237" s="351"/>
    </row>
    <row r="238" spans="1:5" ht="12.75">
      <c r="A238" s="340"/>
      <c r="B238" s="345"/>
      <c r="C238" s="345"/>
      <c r="D238" s="345"/>
      <c r="E238" s="348"/>
    </row>
    <row r="239" spans="1:5" ht="12.75">
      <c r="A239" s="343"/>
      <c r="B239" s="350"/>
      <c r="C239" s="350"/>
      <c r="D239" s="352"/>
      <c r="E239" s="351"/>
    </row>
    <row r="240" spans="1:5" ht="12.75">
      <c r="A240" s="343"/>
      <c r="B240" s="350"/>
      <c r="C240" s="350"/>
      <c r="D240" s="338"/>
      <c r="E240" s="351"/>
    </row>
    <row r="241" spans="1:5" ht="12.75">
      <c r="A241" s="343"/>
      <c r="B241" s="350"/>
      <c r="C241" s="350"/>
      <c r="D241" s="338"/>
      <c r="E241" s="351"/>
    </row>
    <row r="242" spans="1:5" ht="12.75">
      <c r="A242" s="340"/>
      <c r="B242" s="345"/>
      <c r="C242" s="345"/>
      <c r="D242" s="345"/>
      <c r="E242" s="348"/>
    </row>
    <row r="243" spans="1:5" ht="12.75">
      <c r="A243" s="343"/>
      <c r="B243" s="350"/>
      <c r="C243" s="350"/>
      <c r="D243" s="350"/>
      <c r="E243" s="351"/>
    </row>
    <row r="244" spans="1:5" ht="12.75">
      <c r="A244" s="343"/>
      <c r="B244" s="350"/>
      <c r="C244" s="350"/>
      <c r="D244" s="350"/>
      <c r="E244" s="343"/>
    </row>
    <row r="245" spans="1:5" ht="12.75">
      <c r="A245" s="343"/>
      <c r="B245" s="350"/>
      <c r="C245" s="350"/>
      <c r="D245" s="350"/>
      <c r="E245" s="351"/>
    </row>
    <row r="246" spans="1:5" ht="12.75">
      <c r="A246" s="343"/>
      <c r="B246" s="350"/>
      <c r="C246" s="350"/>
      <c r="D246" s="350"/>
      <c r="E246" s="351"/>
    </row>
    <row r="247" spans="1:5" ht="12.75">
      <c r="A247" s="343"/>
      <c r="B247" s="350"/>
      <c r="C247" s="350"/>
      <c r="D247" s="350"/>
      <c r="E247" s="351"/>
    </row>
    <row r="248" spans="1:5" ht="12.75">
      <c r="A248" s="343"/>
      <c r="B248" s="350"/>
      <c r="C248" s="350"/>
      <c r="D248" s="350"/>
      <c r="E248" s="351"/>
    </row>
    <row r="249" spans="1:5" ht="12.75">
      <c r="A249" s="343"/>
      <c r="B249" s="350"/>
      <c r="C249" s="350"/>
      <c r="D249" s="350"/>
      <c r="E249" s="351"/>
    </row>
    <row r="250" spans="1:5" ht="12.75">
      <c r="A250" s="343"/>
      <c r="B250" s="350"/>
      <c r="C250" s="350"/>
      <c r="D250" s="350"/>
      <c r="E250" s="351"/>
    </row>
    <row r="251" spans="1:5" ht="12.75">
      <c r="A251" s="343"/>
      <c r="B251" s="350"/>
      <c r="C251" s="350"/>
      <c r="D251" s="350"/>
      <c r="E251" s="351"/>
    </row>
    <row r="252" spans="1:5" ht="12.75">
      <c r="A252" s="343"/>
      <c r="B252" s="350"/>
      <c r="C252" s="350"/>
      <c r="D252" s="350"/>
      <c r="E252" s="351"/>
    </row>
    <row r="253" spans="1:5" ht="12.75">
      <c r="A253" s="343"/>
      <c r="B253" s="350"/>
      <c r="C253" s="350"/>
      <c r="D253" s="350"/>
      <c r="E253" s="351"/>
    </row>
    <row r="254" spans="1:5" ht="12.75">
      <c r="A254" s="343"/>
      <c r="B254" s="350"/>
      <c r="C254" s="350"/>
      <c r="D254" s="350"/>
      <c r="E254" s="351"/>
    </row>
    <row r="255" spans="1:5" ht="12.75">
      <c r="A255" s="343"/>
      <c r="B255" s="350"/>
      <c r="C255" s="350"/>
      <c r="D255" s="350"/>
      <c r="E255" s="351"/>
    </row>
    <row r="256" spans="1:5" ht="12.75">
      <c r="A256" s="343"/>
      <c r="B256" s="350"/>
      <c r="C256" s="350"/>
      <c r="D256" s="350"/>
      <c r="E256" s="351"/>
    </row>
    <row r="257" spans="1:5" ht="12.75">
      <c r="A257" s="343"/>
      <c r="B257" s="350"/>
      <c r="C257" s="350"/>
      <c r="D257" s="350"/>
      <c r="E257" s="351"/>
    </row>
    <row r="258" spans="1:5" ht="12.75">
      <c r="A258" s="343"/>
      <c r="B258" s="350"/>
      <c r="C258" s="350"/>
      <c r="D258" s="350"/>
      <c r="E258" s="351"/>
    </row>
    <row r="259" spans="1:5" ht="12.75">
      <c r="A259" s="343"/>
      <c r="B259" s="350"/>
      <c r="C259" s="353"/>
      <c r="D259" s="350"/>
      <c r="E259" s="351"/>
    </row>
    <row r="260" spans="1:5" ht="12.75">
      <c r="A260" s="343"/>
      <c r="B260" s="350"/>
      <c r="C260" s="350"/>
      <c r="D260" s="350"/>
      <c r="E260" s="351"/>
    </row>
    <row r="261" spans="1:5" ht="12.75">
      <c r="A261" s="343"/>
      <c r="B261" s="350"/>
      <c r="C261" s="350"/>
      <c r="D261" s="350"/>
      <c r="E261" s="351"/>
    </row>
    <row r="262" spans="1:5" ht="12.75">
      <c r="A262" s="343"/>
      <c r="B262" s="350"/>
      <c r="C262" s="350"/>
      <c r="D262" s="350"/>
      <c r="E262" s="351"/>
    </row>
    <row r="263" spans="1:5" ht="12.75">
      <c r="A263" s="343"/>
      <c r="B263" s="350"/>
      <c r="C263" s="350"/>
      <c r="D263" s="350"/>
      <c r="E263" s="351"/>
    </row>
    <row r="264" spans="1:5" ht="12.75">
      <c r="A264" s="343"/>
      <c r="B264" s="350"/>
      <c r="C264" s="350"/>
      <c r="D264" s="350"/>
      <c r="E264" s="351"/>
    </row>
    <row r="265" spans="1:5" ht="12.75">
      <c r="A265" s="343"/>
      <c r="B265" s="350"/>
      <c r="C265" s="350"/>
      <c r="D265" s="350"/>
      <c r="E265" s="351"/>
    </row>
    <row r="266" spans="1:5" ht="12.75">
      <c r="A266" s="343"/>
      <c r="B266" s="350"/>
      <c r="C266" s="350"/>
      <c r="D266" s="350"/>
      <c r="E266" s="351"/>
    </row>
    <row r="267" spans="1:5" ht="12.75">
      <c r="A267" s="343"/>
      <c r="B267" s="350"/>
      <c r="C267" s="350"/>
      <c r="D267" s="350"/>
      <c r="E267" s="351"/>
    </row>
    <row r="268" spans="1:5" ht="12.75">
      <c r="A268" s="343"/>
      <c r="B268" s="350"/>
      <c r="C268" s="350"/>
      <c r="D268" s="350"/>
      <c r="E268" s="351"/>
    </row>
    <row r="269" spans="1:5" ht="12.75">
      <c r="A269" s="343"/>
      <c r="B269" s="350"/>
      <c r="C269" s="350"/>
      <c r="D269" s="350"/>
      <c r="E269" s="351"/>
    </row>
    <row r="270" spans="1:5" ht="12.75">
      <c r="A270" s="343"/>
      <c r="B270" s="350"/>
      <c r="C270" s="350"/>
      <c r="D270" s="350"/>
      <c r="E270" s="351"/>
    </row>
    <row r="271" spans="1:5" ht="12.75">
      <c r="A271" s="343"/>
      <c r="B271" s="350"/>
      <c r="C271" s="350"/>
      <c r="D271" s="350"/>
      <c r="E271" s="351"/>
    </row>
    <row r="272" spans="1:5" ht="12.75">
      <c r="A272" s="343"/>
      <c r="B272" s="350"/>
      <c r="C272" s="350"/>
      <c r="D272" s="350"/>
      <c r="E272" s="351"/>
    </row>
    <row r="273" spans="1:5" ht="12.75">
      <c r="A273" s="343"/>
      <c r="B273" s="350"/>
      <c r="C273" s="350"/>
      <c r="D273" s="350"/>
      <c r="E273" s="351"/>
    </row>
    <row r="274" spans="1:5" ht="12.75">
      <c r="A274" s="343"/>
      <c r="B274" s="350"/>
      <c r="C274" s="350"/>
      <c r="D274" s="350"/>
      <c r="E274" s="351"/>
    </row>
    <row r="275" spans="1:5" ht="12.75">
      <c r="A275" s="343"/>
      <c r="B275" s="350"/>
      <c r="C275" s="350"/>
      <c r="D275" s="350"/>
      <c r="E275" s="351"/>
    </row>
    <row r="276" spans="1:5" ht="12.75">
      <c r="A276" s="343"/>
      <c r="B276" s="350"/>
      <c r="C276" s="350"/>
      <c r="D276" s="350"/>
      <c r="E276" s="351"/>
    </row>
    <row r="277" spans="1:5" ht="12.75">
      <c r="A277" s="340"/>
      <c r="B277" s="345"/>
      <c r="C277" s="345"/>
      <c r="D277" s="345"/>
      <c r="E277" s="348"/>
    </row>
    <row r="278" spans="1:5" ht="12.75">
      <c r="A278" s="340"/>
      <c r="B278" s="345"/>
      <c r="C278" s="345"/>
      <c r="D278" s="345"/>
      <c r="E278" s="340"/>
    </row>
    <row r="279" spans="1:5" ht="12.75">
      <c r="A279" s="340"/>
      <c r="B279" s="345"/>
      <c r="C279" s="345"/>
      <c r="D279" s="345"/>
      <c r="E279" s="340"/>
    </row>
    <row r="280" spans="1:5" ht="12.75">
      <c r="A280" s="343"/>
      <c r="B280" s="350"/>
      <c r="C280" s="350"/>
      <c r="D280" s="352"/>
      <c r="E280" s="343"/>
    </row>
    <row r="281" spans="1:5" ht="12.75">
      <c r="A281" s="343"/>
      <c r="B281" s="350"/>
      <c r="C281" s="350"/>
      <c r="D281" s="350"/>
      <c r="E281" s="343"/>
    </row>
    <row r="282" spans="1:5" ht="12.75">
      <c r="A282" s="343"/>
      <c r="B282" s="350"/>
      <c r="C282" s="350"/>
      <c r="D282" s="350"/>
      <c r="E282" s="343"/>
    </row>
    <row r="283" spans="1:5" ht="12.75">
      <c r="A283" s="343"/>
      <c r="B283" s="350"/>
      <c r="C283" s="350"/>
      <c r="D283" s="350"/>
      <c r="E283" s="343"/>
    </row>
    <row r="284" spans="1:5" ht="12.75">
      <c r="A284" s="343"/>
      <c r="B284" s="350"/>
      <c r="C284" s="350"/>
      <c r="D284" s="350"/>
      <c r="E284" s="343"/>
    </row>
    <row r="285" spans="1:5" ht="12.75">
      <c r="A285" s="343"/>
      <c r="B285" s="350"/>
      <c r="C285" s="350"/>
      <c r="D285" s="350"/>
      <c r="E285" s="343"/>
    </row>
    <row r="286" spans="1:5" ht="12.75">
      <c r="A286" s="343"/>
      <c r="B286" s="350"/>
      <c r="C286" s="350"/>
      <c r="D286" s="350"/>
      <c r="E286" s="343"/>
    </row>
    <row r="287" spans="1:5" ht="12.75">
      <c r="A287" s="343"/>
      <c r="B287" s="350"/>
      <c r="C287" s="350"/>
      <c r="D287" s="350"/>
      <c r="E287" s="343"/>
    </row>
    <row r="288" spans="1:5" ht="12.75">
      <c r="A288" s="343"/>
      <c r="B288" s="350"/>
      <c r="C288" s="350"/>
      <c r="D288" s="350"/>
      <c r="E288" s="343"/>
    </row>
    <row r="289" spans="1:5" ht="12.75">
      <c r="A289" s="340"/>
      <c r="B289" s="354"/>
      <c r="C289" s="345"/>
      <c r="D289" s="345"/>
      <c r="E289" s="340"/>
    </row>
    <row r="290" spans="1:5" ht="12.75">
      <c r="A290" s="340"/>
      <c r="B290" s="354"/>
      <c r="C290" s="345"/>
      <c r="D290" s="345"/>
      <c r="E290" s="340"/>
    </row>
    <row r="291" spans="1:5" ht="12.75">
      <c r="A291" s="343"/>
      <c r="B291" s="355"/>
      <c r="C291" s="350"/>
      <c r="D291" s="350"/>
      <c r="E291" s="343"/>
    </row>
    <row r="292" spans="1:5" ht="12.75">
      <c r="A292" s="343"/>
      <c r="B292" s="350"/>
      <c r="C292" s="350"/>
      <c r="D292" s="350"/>
      <c r="E292" s="343"/>
    </row>
    <row r="293" spans="1:5" ht="12.75">
      <c r="A293" s="343"/>
      <c r="B293" s="350"/>
      <c r="C293" s="350"/>
      <c r="D293" s="350"/>
      <c r="E293" s="343"/>
    </row>
    <row r="294" spans="1:5" ht="12.75">
      <c r="A294" s="343"/>
      <c r="B294" s="350"/>
      <c r="C294" s="350"/>
      <c r="D294" s="350"/>
      <c r="E294" s="343"/>
    </row>
    <row r="295" spans="1:5" ht="12.75">
      <c r="A295" s="343"/>
      <c r="B295" s="350"/>
      <c r="C295" s="350"/>
      <c r="D295" s="350"/>
      <c r="E295" s="343"/>
    </row>
    <row r="296" spans="1:5" ht="12.75">
      <c r="A296" s="343"/>
      <c r="B296" s="350"/>
      <c r="C296" s="350"/>
      <c r="D296" s="350"/>
      <c r="E296" s="343"/>
    </row>
    <row r="297" spans="1:5" ht="12.75">
      <c r="A297" s="343"/>
      <c r="B297" s="350"/>
      <c r="C297" s="350"/>
      <c r="D297" s="350"/>
      <c r="E297" s="343"/>
    </row>
    <row r="298" spans="1:5" ht="12.75">
      <c r="A298" s="343"/>
      <c r="B298" s="350"/>
      <c r="C298" s="350"/>
      <c r="D298" s="350"/>
      <c r="E298" s="343"/>
    </row>
    <row r="299" spans="1:5" ht="12.75">
      <c r="A299" s="343"/>
      <c r="B299" s="350"/>
      <c r="C299" s="350"/>
      <c r="D299" s="350"/>
      <c r="E299" s="343"/>
    </row>
    <row r="300" spans="1:5" ht="12.75">
      <c r="A300" s="343"/>
      <c r="B300" s="350"/>
      <c r="C300" s="350"/>
      <c r="D300" s="350"/>
      <c r="E300" s="343"/>
    </row>
    <row r="301" spans="1:5" ht="12.75">
      <c r="A301" s="343"/>
      <c r="B301" s="350"/>
      <c r="C301" s="350"/>
      <c r="D301" s="350"/>
      <c r="E301" s="343"/>
    </row>
    <row r="302" spans="1:5" ht="12.75">
      <c r="A302" s="343"/>
      <c r="B302" s="350"/>
      <c r="C302" s="350"/>
      <c r="D302" s="350"/>
      <c r="E302" s="343"/>
    </row>
    <row r="303" spans="1:5" ht="12.75">
      <c r="A303" s="343"/>
      <c r="B303" s="350"/>
      <c r="C303" s="350"/>
      <c r="D303" s="350"/>
      <c r="E303" s="343"/>
    </row>
    <row r="304" spans="1:5" ht="12.75">
      <c r="A304" s="343"/>
      <c r="B304" s="350"/>
      <c r="C304" s="350"/>
      <c r="D304" s="350"/>
      <c r="E304" s="343"/>
    </row>
    <row r="305" spans="1:5" ht="12.75">
      <c r="A305" s="343"/>
      <c r="B305" s="350"/>
      <c r="C305" s="350"/>
      <c r="D305" s="350"/>
      <c r="E305" s="343"/>
    </row>
    <row r="306" spans="1:5" ht="12.75">
      <c r="A306" s="343"/>
      <c r="B306" s="350"/>
      <c r="C306" s="350"/>
      <c r="D306" s="350"/>
      <c r="E306" s="343"/>
    </row>
    <row r="307" spans="1:5" ht="12.75">
      <c r="A307" s="343"/>
      <c r="B307" s="350"/>
      <c r="C307" s="350"/>
      <c r="D307" s="350"/>
      <c r="E307" s="343"/>
    </row>
    <row r="308" spans="1:5" ht="12.75">
      <c r="A308" s="343"/>
      <c r="B308" s="350"/>
      <c r="C308" s="350"/>
      <c r="D308" s="350"/>
      <c r="E308" s="343"/>
    </row>
    <row r="309" spans="1:5" ht="12.75">
      <c r="A309" s="343"/>
      <c r="B309" s="350"/>
      <c r="C309" s="350"/>
      <c r="D309" s="350"/>
      <c r="E309" s="343"/>
    </row>
    <row r="310" spans="1:5" ht="12.75">
      <c r="A310" s="343"/>
      <c r="B310" s="350"/>
      <c r="C310" s="350"/>
      <c r="D310" s="350"/>
      <c r="E310" s="343"/>
    </row>
    <row r="311" spans="1:5" ht="12.75">
      <c r="A311" s="343"/>
      <c r="B311" s="350"/>
      <c r="C311" s="350"/>
      <c r="D311" s="350"/>
      <c r="E311" s="343"/>
    </row>
  </sheetData>
  <sheetProtection selectLockedCells="1" selectUnlockedCells="1"/>
  <mergeCells count="13">
    <mergeCell ref="A2:E2"/>
    <mergeCell ref="A3:E3"/>
    <mergeCell ref="A5:E5"/>
    <mergeCell ref="A8:E8"/>
    <mergeCell ref="A9:E9"/>
    <mergeCell ref="A12:E12"/>
    <mergeCell ref="A13:C13"/>
    <mergeCell ref="A14:A15"/>
    <mergeCell ref="B14:B15"/>
    <mergeCell ref="C14:C15"/>
    <mergeCell ref="D14:D15"/>
    <mergeCell ref="E14:E15"/>
    <mergeCell ref="A197:C197"/>
  </mergeCells>
  <printOptions/>
  <pageMargins left="0.7479166666666667" right="0.03958333333333333" top="0.9840277777777777" bottom="0.9840277777777777" header="0.5118055555555555" footer="0.5118055555555555"/>
  <pageSetup horizontalDpi="300" verticalDpi="300" orientation="portrait" paperSize="9" scale="71"/>
  <rowBreaks count="7" manualBreakCount="7">
    <brk id="30" max="255" man="1"/>
    <brk id="51" max="255" man="1"/>
    <brk id="74" max="255" man="1"/>
    <brk id="98" max="255" man="1"/>
    <brk id="120" max="255" man="1"/>
    <brk id="148" max="255" man="1"/>
    <brk id="17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67"/>
  <sheetViews>
    <sheetView tabSelected="1" view="pageBreakPreview" zoomScale="90" zoomScaleSheetLayoutView="90" workbookViewId="0" topLeftCell="A1">
      <selection activeCell="A1" sqref="A1:E3"/>
    </sheetView>
  </sheetViews>
  <sheetFormatPr defaultColWidth="9.140625" defaultRowHeight="15"/>
  <cols>
    <col min="1" max="1" width="80.421875" style="244" customWidth="1"/>
    <col min="2" max="2" width="14.421875" style="244" customWidth="1"/>
    <col min="3" max="3" width="16.28125" style="244" customWidth="1"/>
    <col min="4" max="4" width="13.00390625" style="244" customWidth="1"/>
    <col min="5" max="5" width="13.7109375" style="244" customWidth="1"/>
    <col min="6" max="16384" width="9.140625" style="244" customWidth="1"/>
  </cols>
  <sheetData>
    <row r="1" spans="1:5" ht="12.75">
      <c r="A1" s="245" t="s">
        <v>0</v>
      </c>
      <c r="B1" s="356"/>
      <c r="C1" s="356"/>
      <c r="D1" s="356"/>
      <c r="E1" s="356"/>
    </row>
    <row r="2" spans="1:5" ht="12.75">
      <c r="A2" s="111" t="s">
        <v>317</v>
      </c>
      <c r="B2" s="111"/>
      <c r="C2" s="111"/>
      <c r="D2" s="111"/>
      <c r="E2" s="111"/>
    </row>
    <row r="3" spans="1:5" ht="12.75">
      <c r="A3" s="247" t="s">
        <v>2</v>
      </c>
      <c r="B3" s="247"/>
      <c r="C3" s="247"/>
      <c r="D3" s="247"/>
      <c r="E3" s="247"/>
    </row>
    <row r="4" spans="1:5" ht="12.75">
      <c r="A4" s="356"/>
      <c r="B4" s="356"/>
      <c r="C4" s="356"/>
      <c r="D4" s="356"/>
      <c r="E4" s="356"/>
    </row>
    <row r="5" spans="1:5" ht="12.75">
      <c r="A5" s="114" t="s">
        <v>126</v>
      </c>
      <c r="B5" s="114"/>
      <c r="C5" s="114"/>
      <c r="D5" s="114"/>
      <c r="E5" s="114"/>
    </row>
    <row r="6" spans="1:5" ht="12.75">
      <c r="A6" s="356"/>
      <c r="B6" s="356"/>
      <c r="C6" s="356"/>
      <c r="D6" s="356"/>
      <c r="E6" s="356"/>
    </row>
    <row r="7" spans="1:5" ht="12.75">
      <c r="A7" s="357" t="s">
        <v>283</v>
      </c>
      <c r="B7" s="356"/>
      <c r="C7" s="356"/>
      <c r="D7" s="356"/>
      <c r="E7" s="356"/>
    </row>
    <row r="8" spans="1:5" ht="17.25" customHeight="1">
      <c r="A8" s="250" t="s">
        <v>284</v>
      </c>
      <c r="B8" s="250"/>
      <c r="C8" s="250"/>
      <c r="D8" s="250"/>
      <c r="E8" s="250"/>
    </row>
    <row r="9" spans="1:5" ht="39" customHeight="1">
      <c r="A9" s="358" t="s">
        <v>318</v>
      </c>
      <c r="B9" s="358"/>
      <c r="C9" s="358"/>
      <c r="D9" s="358"/>
      <c r="E9" s="358"/>
    </row>
    <row r="10" spans="1:5" ht="12.75">
      <c r="A10" s="356"/>
      <c r="B10" s="356"/>
      <c r="C10" s="356"/>
      <c r="D10" s="356"/>
      <c r="E10" s="356"/>
    </row>
    <row r="11" spans="1:5" ht="12.75">
      <c r="A11" s="356"/>
      <c r="B11" s="356"/>
      <c r="C11" s="356"/>
      <c r="D11" s="356"/>
      <c r="E11" s="356"/>
    </row>
    <row r="12" spans="1:5" ht="45" customHeight="1">
      <c r="A12" s="120" t="s">
        <v>130</v>
      </c>
      <c r="B12" s="120"/>
      <c r="C12" s="120"/>
      <c r="D12" s="120"/>
      <c r="E12" s="120"/>
    </row>
    <row r="13" spans="1:5" ht="12.75">
      <c r="A13" s="359"/>
      <c r="B13" s="359"/>
      <c r="C13" s="359"/>
      <c r="D13" s="356"/>
      <c r="E13" s="356"/>
    </row>
    <row r="14" spans="1:5" ht="14.25" customHeight="1">
      <c r="A14" s="360" t="s">
        <v>131</v>
      </c>
      <c r="B14" s="361" t="s">
        <v>132</v>
      </c>
      <c r="C14" s="361" t="s">
        <v>133</v>
      </c>
      <c r="D14" s="362" t="s">
        <v>286</v>
      </c>
      <c r="E14" s="363" t="s">
        <v>287</v>
      </c>
    </row>
    <row r="15" spans="1:5" ht="57" customHeight="1">
      <c r="A15" s="360"/>
      <c r="B15" s="361"/>
      <c r="C15" s="361"/>
      <c r="D15" s="362"/>
      <c r="E15" s="363"/>
    </row>
    <row r="16" spans="1:6" ht="12.75">
      <c r="A16" s="210" t="s">
        <v>155</v>
      </c>
      <c r="B16" s="257" t="s">
        <v>288</v>
      </c>
      <c r="C16" s="258"/>
      <c r="D16" s="259"/>
      <c r="E16" s="260">
        <f>E17+E21+E29+E42+E45</f>
        <v>18640.5</v>
      </c>
      <c r="F16" s="310">
        <f>'Прилож 2 функц'!E16-E16</f>
        <v>0</v>
      </c>
    </row>
    <row r="17" spans="1:5" ht="12.75">
      <c r="A17" s="261" t="s">
        <v>138</v>
      </c>
      <c r="B17" s="262" t="s">
        <v>289</v>
      </c>
      <c r="C17" s="263"/>
      <c r="D17" s="259"/>
      <c r="E17" s="264">
        <f>E18</f>
        <v>1297.7</v>
      </c>
    </row>
    <row r="18" spans="1:5" ht="12.75">
      <c r="A18" s="265" t="s">
        <v>140</v>
      </c>
      <c r="B18" s="266" t="s">
        <v>139</v>
      </c>
      <c r="C18" s="266" t="s">
        <v>141</v>
      </c>
      <c r="D18" s="267"/>
      <c r="E18" s="268">
        <f>E19</f>
        <v>1297.7</v>
      </c>
    </row>
    <row r="19" spans="1:5" ht="12.75">
      <c r="A19" s="140" t="s">
        <v>142</v>
      </c>
      <c r="B19" s="266" t="s">
        <v>139</v>
      </c>
      <c r="C19" s="266" t="s">
        <v>141</v>
      </c>
      <c r="D19" s="267">
        <v>100</v>
      </c>
      <c r="E19" s="268">
        <v>1297.7</v>
      </c>
    </row>
    <row r="20" spans="1:5" ht="12.75" customHeight="1" hidden="1">
      <c r="A20" s="282" t="s">
        <v>143</v>
      </c>
      <c r="B20" s="266" t="s">
        <v>319</v>
      </c>
      <c r="C20" s="266" t="s">
        <v>320</v>
      </c>
      <c r="D20" s="267">
        <v>120</v>
      </c>
      <c r="E20" s="268">
        <v>1233.8</v>
      </c>
    </row>
    <row r="21" spans="1:5" ht="41.25" customHeight="1">
      <c r="A21" s="269" t="s">
        <v>290</v>
      </c>
      <c r="B21" s="263" t="s">
        <v>291</v>
      </c>
      <c r="C21" s="263"/>
      <c r="D21" s="259"/>
      <c r="E21" s="264">
        <f>E22</f>
        <v>4139.4</v>
      </c>
    </row>
    <row r="22" spans="1:5" ht="12.75">
      <c r="A22" s="145" t="s">
        <v>144</v>
      </c>
      <c r="B22" s="270" t="s">
        <v>145</v>
      </c>
      <c r="C22" s="263"/>
      <c r="D22" s="259"/>
      <c r="E22" s="264">
        <f>SUM(E24+E25)</f>
        <v>4139.4</v>
      </c>
    </row>
    <row r="23" spans="1:5" ht="37.5" customHeight="1">
      <c r="A23" s="271" t="s">
        <v>146</v>
      </c>
      <c r="B23" s="272" t="s">
        <v>145</v>
      </c>
      <c r="C23" s="273" t="s">
        <v>147</v>
      </c>
      <c r="D23" s="274"/>
      <c r="E23" s="268">
        <f>E24</f>
        <v>302.4</v>
      </c>
    </row>
    <row r="24" spans="1:5" ht="81" customHeight="1">
      <c r="A24" s="140" t="s">
        <v>142</v>
      </c>
      <c r="B24" s="275" t="s">
        <v>145</v>
      </c>
      <c r="C24" s="273" t="s">
        <v>147</v>
      </c>
      <c r="D24" s="274">
        <v>100</v>
      </c>
      <c r="E24" s="268">
        <v>302.4</v>
      </c>
    </row>
    <row r="25" spans="1:5" ht="12.75">
      <c r="A25" s="311" t="s">
        <v>148</v>
      </c>
      <c r="B25" s="278" t="s">
        <v>145</v>
      </c>
      <c r="C25" s="278" t="s">
        <v>149</v>
      </c>
      <c r="D25" s="279"/>
      <c r="E25" s="264">
        <f>E26+E27+E28</f>
        <v>3837</v>
      </c>
    </row>
    <row r="26" spans="1:5" ht="76.5" customHeight="1">
      <c r="A26" s="140" t="s">
        <v>142</v>
      </c>
      <c r="B26" s="275" t="s">
        <v>145</v>
      </c>
      <c r="C26" s="280" t="s">
        <v>149</v>
      </c>
      <c r="D26" s="267">
        <v>100</v>
      </c>
      <c r="E26" s="268">
        <v>2621.6</v>
      </c>
    </row>
    <row r="27" spans="1:5" ht="12.75">
      <c r="A27" s="144" t="s">
        <v>150</v>
      </c>
      <c r="B27" s="275" t="s">
        <v>145</v>
      </c>
      <c r="C27" s="280" t="s">
        <v>149</v>
      </c>
      <c r="D27" s="281">
        <v>200</v>
      </c>
      <c r="E27" s="268">
        <v>1198.2</v>
      </c>
    </row>
    <row r="28" spans="1:5" ht="12.75">
      <c r="A28" s="282" t="s">
        <v>152</v>
      </c>
      <c r="B28" s="275" t="s">
        <v>145</v>
      </c>
      <c r="C28" s="280" t="s">
        <v>149</v>
      </c>
      <c r="D28" s="267">
        <v>800</v>
      </c>
      <c r="E28" s="268">
        <v>17.2</v>
      </c>
    </row>
    <row r="29" spans="1:5" ht="12.75">
      <c r="A29" s="125" t="s">
        <v>156</v>
      </c>
      <c r="B29" s="263" t="s">
        <v>292</v>
      </c>
      <c r="C29" s="283"/>
      <c r="D29" s="284"/>
      <c r="E29" s="285">
        <f>E30+E32+E38+E36</f>
        <v>12056.400000000001</v>
      </c>
    </row>
    <row r="30" spans="1:5" ht="12.75">
      <c r="A30" s="286" t="s">
        <v>158</v>
      </c>
      <c r="B30" s="266" t="s">
        <v>157</v>
      </c>
      <c r="C30" s="266" t="s">
        <v>159</v>
      </c>
      <c r="D30" s="267"/>
      <c r="E30" s="268">
        <f>SUM(E31)</f>
        <v>1297.7</v>
      </c>
    </row>
    <row r="31" spans="1:5" ht="12.75">
      <c r="A31" s="144" t="s">
        <v>142</v>
      </c>
      <c r="B31" s="266" t="s">
        <v>157</v>
      </c>
      <c r="C31" s="266" t="s">
        <v>159</v>
      </c>
      <c r="D31" s="267">
        <v>100</v>
      </c>
      <c r="E31" s="268">
        <v>1297.7</v>
      </c>
    </row>
    <row r="32" spans="1:5" ht="63" customHeight="1">
      <c r="A32" s="167" t="s">
        <v>160</v>
      </c>
      <c r="B32" s="278" t="s">
        <v>157</v>
      </c>
      <c r="C32" s="287" t="s">
        <v>161</v>
      </c>
      <c r="D32" s="279"/>
      <c r="E32" s="288">
        <f>E33+E34+E35</f>
        <v>8888.2</v>
      </c>
    </row>
    <row r="33" spans="1:5" ht="12.75">
      <c r="A33" s="140" t="s">
        <v>142</v>
      </c>
      <c r="B33" s="280" t="s">
        <v>157</v>
      </c>
      <c r="C33" s="266" t="s">
        <v>161</v>
      </c>
      <c r="D33" s="267">
        <v>100</v>
      </c>
      <c r="E33" s="268">
        <f>'Прилож 4 ведомств'!E40</f>
        <v>7244.2</v>
      </c>
    </row>
    <row r="34" spans="1:5" ht="12.75">
      <c r="A34" s="144" t="s">
        <v>150</v>
      </c>
      <c r="B34" s="266" t="s">
        <v>157</v>
      </c>
      <c r="C34" s="266" t="s">
        <v>161</v>
      </c>
      <c r="D34" s="267">
        <v>200</v>
      </c>
      <c r="E34" s="268">
        <v>1643</v>
      </c>
    </row>
    <row r="35" spans="1:5" ht="12.75">
      <c r="A35" s="282" t="s">
        <v>152</v>
      </c>
      <c r="B35" s="266" t="s">
        <v>157</v>
      </c>
      <c r="C35" s="266" t="s">
        <v>161</v>
      </c>
      <c r="D35" s="267">
        <v>800</v>
      </c>
      <c r="E35" s="268">
        <v>1</v>
      </c>
    </row>
    <row r="36" spans="1:5" ht="76.5" customHeight="1">
      <c r="A36" s="167" t="s">
        <v>162</v>
      </c>
      <c r="B36" s="364" t="s">
        <v>157</v>
      </c>
      <c r="C36" s="364" t="s">
        <v>163</v>
      </c>
      <c r="D36" s="312"/>
      <c r="E36" s="264">
        <f>E37</f>
        <v>6.5</v>
      </c>
    </row>
    <row r="37" spans="1:5" ht="12.75">
      <c r="A37" s="144" t="s">
        <v>150</v>
      </c>
      <c r="B37" s="280" t="s">
        <v>157</v>
      </c>
      <c r="C37" s="292" t="s">
        <v>163</v>
      </c>
      <c r="D37" s="293">
        <v>200</v>
      </c>
      <c r="E37" s="268">
        <v>6.5</v>
      </c>
    </row>
    <row r="38" spans="1:5" ht="77.25" customHeight="1">
      <c r="A38" s="173" t="s">
        <v>164</v>
      </c>
      <c r="B38" s="290" t="s">
        <v>157</v>
      </c>
      <c r="C38" s="290" t="s">
        <v>165</v>
      </c>
      <c r="D38" s="295"/>
      <c r="E38" s="296">
        <f>E39+E41</f>
        <v>1864</v>
      </c>
    </row>
    <row r="39" spans="1:5" ht="12.75">
      <c r="A39" s="177" t="s">
        <v>142</v>
      </c>
      <c r="B39" s="266" t="s">
        <v>157</v>
      </c>
      <c r="C39" s="292" t="s">
        <v>165</v>
      </c>
      <c r="D39" s="297">
        <v>100</v>
      </c>
      <c r="E39" s="298">
        <v>1744.4</v>
      </c>
    </row>
    <row r="40" spans="1:5" ht="12.75">
      <c r="A40" s="276" t="s">
        <v>143</v>
      </c>
      <c r="B40" s="266" t="s">
        <v>157</v>
      </c>
      <c r="C40" s="292" t="s">
        <v>165</v>
      </c>
      <c r="D40" s="297">
        <v>120</v>
      </c>
      <c r="E40" s="298">
        <v>1744.4</v>
      </c>
    </row>
    <row r="41" spans="1:5" ht="12.75">
      <c r="A41" s="144" t="s">
        <v>150</v>
      </c>
      <c r="B41" s="266" t="s">
        <v>157</v>
      </c>
      <c r="C41" s="292" t="s">
        <v>165</v>
      </c>
      <c r="D41" s="297">
        <v>200</v>
      </c>
      <c r="E41" s="298">
        <v>119.6</v>
      </c>
    </row>
    <row r="42" spans="1:5" ht="12.75">
      <c r="A42" s="210" t="s">
        <v>293</v>
      </c>
      <c r="B42" s="287" t="s">
        <v>294</v>
      </c>
      <c r="C42" s="287"/>
      <c r="D42" s="279"/>
      <c r="E42" s="264">
        <v>300</v>
      </c>
    </row>
    <row r="43" spans="1:5" ht="12.75">
      <c r="A43" s="282" t="s">
        <v>295</v>
      </c>
      <c r="B43" s="266" t="s">
        <v>167</v>
      </c>
      <c r="C43" s="266" t="s">
        <v>169</v>
      </c>
      <c r="D43" s="300"/>
      <c r="E43" s="268">
        <v>300</v>
      </c>
    </row>
    <row r="44" spans="1:5" ht="12.75">
      <c r="A44" s="282" t="s">
        <v>152</v>
      </c>
      <c r="B44" s="266" t="s">
        <v>167</v>
      </c>
      <c r="C44" s="266" t="s">
        <v>169</v>
      </c>
      <c r="D44" s="301">
        <v>800</v>
      </c>
      <c r="E44" s="268">
        <v>300</v>
      </c>
    </row>
    <row r="45" spans="1:5" ht="12.75">
      <c r="A45" s="210" t="s">
        <v>296</v>
      </c>
      <c r="B45" s="287" t="s">
        <v>297</v>
      </c>
      <c r="C45" s="266"/>
      <c r="D45" s="301"/>
      <c r="E45" s="264">
        <f>E46+E48+E50+E52+E54+E56</f>
        <v>847</v>
      </c>
    </row>
    <row r="46" spans="1:5" ht="12.75">
      <c r="A46" s="134" t="s">
        <v>173</v>
      </c>
      <c r="B46" s="302" t="s">
        <v>172</v>
      </c>
      <c r="C46" s="272" t="s">
        <v>174</v>
      </c>
      <c r="D46" s="301"/>
      <c r="E46" s="264">
        <f>E47</f>
        <v>72</v>
      </c>
    </row>
    <row r="47" spans="1:5" ht="12.75">
      <c r="A47" s="282" t="s">
        <v>152</v>
      </c>
      <c r="B47" s="272" t="s">
        <v>172</v>
      </c>
      <c r="C47" s="272" t="s">
        <v>174</v>
      </c>
      <c r="D47" s="303">
        <v>800</v>
      </c>
      <c r="E47" s="304">
        <v>72</v>
      </c>
    </row>
    <row r="48" spans="1:5" ht="12.75">
      <c r="A48" s="125" t="s">
        <v>176</v>
      </c>
      <c r="B48" s="302" t="s">
        <v>172</v>
      </c>
      <c r="C48" s="287" t="s">
        <v>177</v>
      </c>
      <c r="D48" s="279"/>
      <c r="E48" s="264">
        <f>E49</f>
        <v>175</v>
      </c>
    </row>
    <row r="49" spans="1:5" ht="12.75">
      <c r="A49" s="144" t="s">
        <v>150</v>
      </c>
      <c r="B49" s="305" t="s">
        <v>172</v>
      </c>
      <c r="C49" s="266" t="s">
        <v>177</v>
      </c>
      <c r="D49" s="267">
        <v>200</v>
      </c>
      <c r="E49" s="268">
        <v>175</v>
      </c>
    </row>
    <row r="50" spans="1:5" ht="12.75">
      <c r="A50" s="306" t="s">
        <v>298</v>
      </c>
      <c r="B50" s="302" t="s">
        <v>172</v>
      </c>
      <c r="C50" s="287" t="s">
        <v>179</v>
      </c>
      <c r="D50" s="279"/>
      <c r="E50" s="264">
        <f>E51</f>
        <v>150</v>
      </c>
    </row>
    <row r="51" spans="1:5" ht="12.75">
      <c r="A51" s="144" t="s">
        <v>150</v>
      </c>
      <c r="B51" s="305" t="s">
        <v>172</v>
      </c>
      <c r="C51" s="266" t="s">
        <v>179</v>
      </c>
      <c r="D51" s="267">
        <v>200</v>
      </c>
      <c r="E51" s="268">
        <v>150</v>
      </c>
    </row>
    <row r="52" spans="1:5" ht="45" customHeight="1">
      <c r="A52" s="306" t="s">
        <v>180</v>
      </c>
      <c r="B52" s="302" t="s">
        <v>172</v>
      </c>
      <c r="C52" s="287" t="s">
        <v>181</v>
      </c>
      <c r="D52" s="279"/>
      <c r="E52" s="264">
        <f>E53</f>
        <v>150</v>
      </c>
    </row>
    <row r="53" spans="1:5" ht="12.75">
      <c r="A53" s="144" t="s">
        <v>150</v>
      </c>
      <c r="B53" s="305" t="s">
        <v>172</v>
      </c>
      <c r="C53" s="266" t="s">
        <v>181</v>
      </c>
      <c r="D53" s="267">
        <v>200</v>
      </c>
      <c r="E53" s="268">
        <v>150</v>
      </c>
    </row>
    <row r="54" spans="1:5" ht="12.75">
      <c r="A54" s="145" t="s">
        <v>182</v>
      </c>
      <c r="B54" s="302" t="s">
        <v>172</v>
      </c>
      <c r="C54" s="287" t="s">
        <v>183</v>
      </c>
      <c r="D54" s="279"/>
      <c r="E54" s="264">
        <f>E55</f>
        <v>150</v>
      </c>
    </row>
    <row r="55" spans="1:5" ht="12.75">
      <c r="A55" s="144" t="s">
        <v>150</v>
      </c>
      <c r="B55" s="305" t="s">
        <v>172</v>
      </c>
      <c r="C55" s="266" t="s">
        <v>183</v>
      </c>
      <c r="D55" s="267">
        <v>200</v>
      </c>
      <c r="E55" s="268">
        <v>150</v>
      </c>
    </row>
    <row r="56" spans="1:5" ht="80.25" customHeight="1">
      <c r="A56" s="145" t="s">
        <v>185</v>
      </c>
      <c r="B56" s="270" t="s">
        <v>172</v>
      </c>
      <c r="C56" s="287" t="s">
        <v>186</v>
      </c>
      <c r="D56" s="307"/>
      <c r="E56" s="264">
        <f>E57</f>
        <v>150</v>
      </c>
    </row>
    <row r="57" spans="1:5" ht="12.75">
      <c r="A57" s="144" t="s">
        <v>150</v>
      </c>
      <c r="B57" s="272" t="s">
        <v>172</v>
      </c>
      <c r="C57" s="266" t="s">
        <v>186</v>
      </c>
      <c r="D57" s="308">
        <v>200</v>
      </c>
      <c r="E57" s="268">
        <v>150</v>
      </c>
    </row>
    <row r="58" spans="1:5" ht="12.75">
      <c r="A58" s="306" t="s">
        <v>187</v>
      </c>
      <c r="B58" s="302" t="s">
        <v>291</v>
      </c>
      <c r="C58" s="287"/>
      <c r="D58" s="307"/>
      <c r="E58" s="264">
        <f>E59</f>
        <v>215</v>
      </c>
    </row>
    <row r="59" spans="1:5" ht="39" customHeight="1">
      <c r="A59" s="125" t="s">
        <v>189</v>
      </c>
      <c r="B59" s="302" t="s">
        <v>299</v>
      </c>
      <c r="C59" s="287"/>
      <c r="D59" s="307"/>
      <c r="E59" s="264">
        <f>E60</f>
        <v>215</v>
      </c>
    </row>
    <row r="60" spans="1:5" ht="84" customHeight="1">
      <c r="A60" s="154" t="s">
        <v>191</v>
      </c>
      <c r="B60" s="266" t="s">
        <v>190</v>
      </c>
      <c r="C60" s="266" t="s">
        <v>192</v>
      </c>
      <c r="D60" s="308"/>
      <c r="E60" s="309">
        <f>E61</f>
        <v>215</v>
      </c>
    </row>
    <row r="61" spans="1:5" ht="12.75">
      <c r="A61" s="144" t="s">
        <v>150</v>
      </c>
      <c r="B61" s="266" t="s">
        <v>190</v>
      </c>
      <c r="C61" s="266" t="s">
        <v>192</v>
      </c>
      <c r="D61" s="308">
        <v>200</v>
      </c>
      <c r="E61" s="309">
        <v>215</v>
      </c>
    </row>
    <row r="62" spans="1:5" ht="12.75">
      <c r="A62" s="165" t="s">
        <v>194</v>
      </c>
      <c r="B62" s="139" t="s">
        <v>292</v>
      </c>
      <c r="C62" s="139"/>
      <c r="D62" s="189"/>
      <c r="E62" s="192">
        <f>E63</f>
        <v>700</v>
      </c>
    </row>
    <row r="63" spans="1:5" ht="12.75">
      <c r="A63" s="165" t="s">
        <v>196</v>
      </c>
      <c r="B63" s="139" t="s">
        <v>288</v>
      </c>
      <c r="C63" s="139"/>
      <c r="D63" s="189"/>
      <c r="E63" s="192">
        <f>E65</f>
        <v>700</v>
      </c>
    </row>
    <row r="64" spans="1:5" ht="66" customHeight="1">
      <c r="A64" s="193" t="s">
        <v>198</v>
      </c>
      <c r="B64" s="139" t="s">
        <v>197</v>
      </c>
      <c r="C64" s="139"/>
      <c r="D64" s="189"/>
      <c r="E64" s="192">
        <f>E65</f>
        <v>700</v>
      </c>
    </row>
    <row r="65" spans="1:5" ht="12.75">
      <c r="A65" s="194" t="s">
        <v>199</v>
      </c>
      <c r="B65" s="139" t="s">
        <v>197</v>
      </c>
      <c r="C65" s="162" t="s">
        <v>200</v>
      </c>
      <c r="D65" s="189"/>
      <c r="E65" s="192">
        <f>E66+E67</f>
        <v>700</v>
      </c>
    </row>
    <row r="66" spans="1:5" ht="12.75">
      <c r="A66" s="195" t="s">
        <v>142</v>
      </c>
      <c r="B66" s="141" t="s">
        <v>197</v>
      </c>
      <c r="C66" s="158" t="s">
        <v>200</v>
      </c>
      <c r="D66" s="142">
        <v>100</v>
      </c>
      <c r="E66" s="143">
        <v>546.5</v>
      </c>
    </row>
    <row r="67" spans="1:5" ht="12.75">
      <c r="A67" s="144" t="s">
        <v>150</v>
      </c>
      <c r="B67" s="141" t="s">
        <v>197</v>
      </c>
      <c r="C67" s="158" t="s">
        <v>200</v>
      </c>
      <c r="D67" s="142">
        <v>200</v>
      </c>
      <c r="E67" s="143">
        <v>153.5</v>
      </c>
    </row>
    <row r="68" spans="1:6" ht="12.75">
      <c r="A68" s="210" t="s">
        <v>202</v>
      </c>
      <c r="B68" s="287" t="s">
        <v>300</v>
      </c>
      <c r="C68" s="287"/>
      <c r="D68" s="279"/>
      <c r="E68" s="288">
        <f>E69+E89</f>
        <v>39894.4</v>
      </c>
      <c r="F68" s="310">
        <f>'Прилож 2 функц'!E88-E68</f>
        <v>0</v>
      </c>
    </row>
    <row r="69" spans="1:6" ht="12.75">
      <c r="A69" s="311" t="s">
        <v>204</v>
      </c>
      <c r="B69" s="278" t="s">
        <v>291</v>
      </c>
      <c r="C69" s="278"/>
      <c r="D69" s="312"/>
      <c r="E69" s="313">
        <f>E70</f>
        <v>33681.6</v>
      </c>
      <c r="F69" s="310">
        <f>'Прилож 2 функц'!E89-E69</f>
        <v>0</v>
      </c>
    </row>
    <row r="70" spans="1:5" ht="39" customHeight="1">
      <c r="A70" s="314" t="s">
        <v>198</v>
      </c>
      <c r="B70" s="278" t="s">
        <v>205</v>
      </c>
      <c r="C70" s="278"/>
      <c r="D70" s="312"/>
      <c r="E70" s="313">
        <f>E71+E73+E75+E77+E80+E83+E85+E87</f>
        <v>33681.6</v>
      </c>
    </row>
    <row r="71" spans="1:5" ht="42.75" customHeight="1">
      <c r="A71" s="277" t="s">
        <v>206</v>
      </c>
      <c r="B71" s="278" t="s">
        <v>205</v>
      </c>
      <c r="C71" s="278" t="s">
        <v>207</v>
      </c>
      <c r="D71" s="312"/>
      <c r="E71" s="313">
        <f>E72</f>
        <v>3100</v>
      </c>
    </row>
    <row r="72" spans="1:5" ht="12.75">
      <c r="A72" s="144" t="s">
        <v>150</v>
      </c>
      <c r="B72" s="280" t="s">
        <v>205</v>
      </c>
      <c r="C72" s="280" t="s">
        <v>207</v>
      </c>
      <c r="D72" s="267">
        <v>200</v>
      </c>
      <c r="E72" s="315">
        <v>3100</v>
      </c>
    </row>
    <row r="73" spans="1:5" ht="12.75">
      <c r="A73" s="210" t="s">
        <v>209</v>
      </c>
      <c r="B73" s="278" t="s">
        <v>205</v>
      </c>
      <c r="C73" s="278" t="s">
        <v>210</v>
      </c>
      <c r="D73" s="279"/>
      <c r="E73" s="313">
        <f>E74</f>
        <v>2500</v>
      </c>
    </row>
    <row r="74" spans="1:5" ht="12.75">
      <c r="A74" s="144" t="s">
        <v>150</v>
      </c>
      <c r="B74" s="280" t="s">
        <v>205</v>
      </c>
      <c r="C74" s="280" t="s">
        <v>210</v>
      </c>
      <c r="D74" s="267">
        <v>200</v>
      </c>
      <c r="E74" s="315">
        <v>2500</v>
      </c>
    </row>
    <row r="75" spans="1:5" ht="12.75">
      <c r="A75" s="316" t="s">
        <v>301</v>
      </c>
      <c r="B75" s="278" t="s">
        <v>205</v>
      </c>
      <c r="C75" s="278" t="s">
        <v>212</v>
      </c>
      <c r="D75" s="312"/>
      <c r="E75" s="313">
        <f>E76</f>
        <v>800</v>
      </c>
    </row>
    <row r="76" spans="1:5" ht="12.75">
      <c r="A76" s="144" t="s">
        <v>150</v>
      </c>
      <c r="B76" s="280" t="s">
        <v>205</v>
      </c>
      <c r="C76" s="280" t="s">
        <v>212</v>
      </c>
      <c r="D76" s="267">
        <v>200</v>
      </c>
      <c r="E76" s="315">
        <v>800</v>
      </c>
    </row>
    <row r="77" spans="1:5" ht="12.75">
      <c r="A77" s="306" t="s">
        <v>302</v>
      </c>
      <c r="B77" s="278" t="s">
        <v>205</v>
      </c>
      <c r="C77" s="278"/>
      <c r="D77" s="279"/>
      <c r="E77" s="313">
        <f>E78</f>
        <v>500</v>
      </c>
    </row>
    <row r="78" spans="1:5" ht="12.75">
      <c r="A78" s="317" t="s">
        <v>303</v>
      </c>
      <c r="B78" s="287" t="s">
        <v>205</v>
      </c>
      <c r="C78" s="287" t="s">
        <v>215</v>
      </c>
      <c r="D78" s="279"/>
      <c r="E78" s="313">
        <f>E79</f>
        <v>500</v>
      </c>
    </row>
    <row r="79" spans="1:5" ht="12.75">
      <c r="A79" s="144" t="s">
        <v>150</v>
      </c>
      <c r="B79" s="266" t="s">
        <v>205</v>
      </c>
      <c r="C79" s="266" t="s">
        <v>215</v>
      </c>
      <c r="D79" s="267">
        <v>200</v>
      </c>
      <c r="E79" s="315">
        <v>500</v>
      </c>
    </row>
    <row r="80" spans="1:5" ht="121.5" customHeight="1">
      <c r="A80" s="145" t="s">
        <v>216</v>
      </c>
      <c r="B80" s="278" t="s">
        <v>205</v>
      </c>
      <c r="C80" s="278" t="s">
        <v>217</v>
      </c>
      <c r="D80" s="312"/>
      <c r="E80" s="313">
        <f>E81</f>
        <v>6000</v>
      </c>
    </row>
    <row r="81" spans="1:5" ht="12.75">
      <c r="A81" s="144" t="s">
        <v>150</v>
      </c>
      <c r="B81" s="280" t="s">
        <v>205</v>
      </c>
      <c r="C81" s="280" t="s">
        <v>217</v>
      </c>
      <c r="D81" s="267">
        <v>200</v>
      </c>
      <c r="E81" s="315">
        <v>6000</v>
      </c>
    </row>
    <row r="82" spans="1:5" ht="12.75" hidden="1">
      <c r="A82" s="318" t="s">
        <v>304</v>
      </c>
      <c r="B82" s="280" t="s">
        <v>305</v>
      </c>
      <c r="C82" s="280" t="s">
        <v>306</v>
      </c>
      <c r="D82" s="293"/>
      <c r="E82" s="315">
        <v>8868.2</v>
      </c>
    </row>
    <row r="83" spans="1:5" ht="58.5" customHeight="1">
      <c r="A83" s="201" t="s">
        <v>218</v>
      </c>
      <c r="B83" s="280" t="s">
        <v>205</v>
      </c>
      <c r="C83" s="278" t="s">
        <v>219</v>
      </c>
      <c r="D83" s="293"/>
      <c r="E83" s="313">
        <f>E84</f>
        <v>8000</v>
      </c>
    </row>
    <row r="84" spans="1:5" ht="12.75">
      <c r="A84" s="144" t="s">
        <v>150</v>
      </c>
      <c r="B84" s="280" t="s">
        <v>205</v>
      </c>
      <c r="C84" s="280" t="s">
        <v>219</v>
      </c>
      <c r="D84" s="267">
        <v>200</v>
      </c>
      <c r="E84" s="315">
        <v>8000</v>
      </c>
    </row>
    <row r="85" spans="1:5" ht="12.75">
      <c r="A85" s="277" t="s">
        <v>220</v>
      </c>
      <c r="B85" s="278" t="s">
        <v>205</v>
      </c>
      <c r="C85" s="278" t="s">
        <v>221</v>
      </c>
      <c r="D85" s="312"/>
      <c r="E85" s="313">
        <f>E86</f>
        <v>12481.6</v>
      </c>
    </row>
    <row r="86" spans="1:5" ht="12.75">
      <c r="A86" s="144" t="s">
        <v>150</v>
      </c>
      <c r="B86" s="280" t="s">
        <v>205</v>
      </c>
      <c r="C86" s="280" t="s">
        <v>221</v>
      </c>
      <c r="D86" s="267">
        <v>200</v>
      </c>
      <c r="E86" s="315">
        <v>12481.6</v>
      </c>
    </row>
    <row r="87" spans="1:5" ht="47.25" customHeight="1">
      <c r="A87" s="269" t="s">
        <v>222</v>
      </c>
      <c r="B87" s="278" t="s">
        <v>205</v>
      </c>
      <c r="C87" s="287" t="s">
        <v>223</v>
      </c>
      <c r="D87" s="279"/>
      <c r="E87" s="313">
        <f>E88</f>
        <v>300</v>
      </c>
    </row>
    <row r="88" spans="1:5" ht="12.75">
      <c r="A88" s="144" t="s">
        <v>150</v>
      </c>
      <c r="B88" s="280" t="s">
        <v>205</v>
      </c>
      <c r="C88" s="266" t="s">
        <v>223</v>
      </c>
      <c r="D88" s="267">
        <v>200</v>
      </c>
      <c r="E88" s="315">
        <v>300</v>
      </c>
    </row>
    <row r="89" spans="1:5" ht="21.75" customHeight="1">
      <c r="A89" s="306" t="s">
        <v>224</v>
      </c>
      <c r="B89" s="319" t="s">
        <v>300</v>
      </c>
      <c r="C89" s="287"/>
      <c r="D89" s="279"/>
      <c r="E89" s="288">
        <f>E90</f>
        <v>6212.8</v>
      </c>
    </row>
    <row r="90" spans="1:5" ht="43.5" customHeight="1">
      <c r="A90" s="314" t="s">
        <v>198</v>
      </c>
      <c r="B90" s="320" t="s">
        <v>225</v>
      </c>
      <c r="C90" s="270"/>
      <c r="D90" s="321"/>
      <c r="E90" s="322">
        <f>E91</f>
        <v>6212.8</v>
      </c>
    </row>
    <row r="91" spans="1:5" ht="59.25" customHeight="1">
      <c r="A91" s="144" t="s">
        <v>226</v>
      </c>
      <c r="B91" s="323" t="s">
        <v>225</v>
      </c>
      <c r="C91" s="272" t="s">
        <v>227</v>
      </c>
      <c r="D91" s="308"/>
      <c r="E91" s="324">
        <f>E92+E93+E94</f>
        <v>6212.8</v>
      </c>
    </row>
    <row r="92" spans="1:5" ht="78" customHeight="1">
      <c r="A92" s="154" t="s">
        <v>142</v>
      </c>
      <c r="B92" s="272" t="s">
        <v>225</v>
      </c>
      <c r="C92" s="272" t="s">
        <v>227</v>
      </c>
      <c r="D92" s="267">
        <v>100</v>
      </c>
      <c r="E92" s="324">
        <v>5402</v>
      </c>
    </row>
    <row r="93" spans="1:5" ht="12.75">
      <c r="A93" s="144" t="s">
        <v>150</v>
      </c>
      <c r="B93" s="272" t="s">
        <v>225</v>
      </c>
      <c r="C93" s="272" t="s">
        <v>227</v>
      </c>
      <c r="D93" s="267">
        <v>200</v>
      </c>
      <c r="E93" s="324">
        <v>809.8</v>
      </c>
    </row>
    <row r="94" spans="1:5" ht="12.75">
      <c r="A94" s="282" t="s">
        <v>152</v>
      </c>
      <c r="B94" s="275" t="s">
        <v>225</v>
      </c>
      <c r="C94" s="275" t="s">
        <v>227</v>
      </c>
      <c r="D94" s="267">
        <v>800</v>
      </c>
      <c r="E94" s="309">
        <v>1</v>
      </c>
    </row>
    <row r="95" spans="1:5" ht="12.75">
      <c r="A95" s="210" t="s">
        <v>228</v>
      </c>
      <c r="B95" s="287" t="s">
        <v>307</v>
      </c>
      <c r="C95" s="287"/>
      <c r="D95" s="279"/>
      <c r="E95" s="288">
        <f>E96</f>
        <v>1918</v>
      </c>
    </row>
    <row r="96" spans="1:5" ht="12.75">
      <c r="A96" s="210" t="s">
        <v>230</v>
      </c>
      <c r="B96" s="287" t="s">
        <v>307</v>
      </c>
      <c r="C96" s="287"/>
      <c r="D96" s="279"/>
      <c r="E96" s="288">
        <f>E97</f>
        <v>1918</v>
      </c>
    </row>
    <row r="97" spans="1:5" ht="12.75">
      <c r="A97" s="306" t="s">
        <v>232</v>
      </c>
      <c r="B97" s="287" t="s">
        <v>231</v>
      </c>
      <c r="C97" s="287"/>
      <c r="D97" s="279"/>
      <c r="E97" s="288">
        <f>E98</f>
        <v>1918</v>
      </c>
    </row>
    <row r="98" spans="1:5" ht="12.75">
      <c r="A98" s="261" t="s">
        <v>233</v>
      </c>
      <c r="B98" s="287" t="s">
        <v>231</v>
      </c>
      <c r="C98" s="266" t="s">
        <v>234</v>
      </c>
      <c r="D98" s="279"/>
      <c r="E98" s="288">
        <f>E99</f>
        <v>1918</v>
      </c>
    </row>
    <row r="99" spans="1:5" ht="12.75">
      <c r="A99" s="144" t="s">
        <v>150</v>
      </c>
      <c r="B99" s="266" t="s">
        <v>231</v>
      </c>
      <c r="C99" s="266" t="s">
        <v>234</v>
      </c>
      <c r="D99" s="267">
        <v>200</v>
      </c>
      <c r="E99" s="309">
        <v>1918</v>
      </c>
    </row>
    <row r="100" spans="1:5" ht="12.75">
      <c r="A100" s="210" t="s">
        <v>237</v>
      </c>
      <c r="B100" s="287" t="s">
        <v>309</v>
      </c>
      <c r="C100" s="287"/>
      <c r="D100" s="325"/>
      <c r="E100" s="288">
        <f>E101</f>
        <v>2000</v>
      </c>
    </row>
    <row r="101" spans="1:5" ht="12.75">
      <c r="A101" s="211" t="s">
        <v>239</v>
      </c>
      <c r="B101" s="287" t="s">
        <v>288</v>
      </c>
      <c r="C101" s="287"/>
      <c r="D101" s="325"/>
      <c r="E101" s="288">
        <f>E102</f>
        <v>2000</v>
      </c>
    </row>
    <row r="102" spans="1:5" ht="46.5" customHeight="1">
      <c r="A102" s="314" t="s">
        <v>198</v>
      </c>
      <c r="B102" s="287"/>
      <c r="C102" s="287"/>
      <c r="D102" s="325"/>
      <c r="E102" s="288">
        <f>E103</f>
        <v>2000</v>
      </c>
    </row>
    <row r="103" spans="1:5" ht="45" customHeight="1">
      <c r="A103" s="269" t="s">
        <v>240</v>
      </c>
      <c r="B103" s="287" t="s">
        <v>238</v>
      </c>
      <c r="C103" s="287" t="s">
        <v>241</v>
      </c>
      <c r="D103" s="279"/>
      <c r="E103" s="288">
        <f>E104</f>
        <v>2000</v>
      </c>
    </row>
    <row r="104" spans="1:5" ht="12.75">
      <c r="A104" s="144" t="s">
        <v>150</v>
      </c>
      <c r="B104" s="266" t="s">
        <v>238</v>
      </c>
      <c r="C104" s="266" t="s">
        <v>241</v>
      </c>
      <c r="D104" s="267">
        <v>200</v>
      </c>
      <c r="E104" s="309">
        <v>2000</v>
      </c>
    </row>
    <row r="105" spans="1:5" ht="12.75">
      <c r="A105" s="210" t="s">
        <v>242</v>
      </c>
      <c r="B105" s="287" t="s">
        <v>310</v>
      </c>
      <c r="C105" s="287"/>
      <c r="D105" s="279"/>
      <c r="E105" s="288">
        <f>E106+E109</f>
        <v>13340.599999999999</v>
      </c>
    </row>
    <row r="106" spans="1:5" ht="12.75">
      <c r="A106" s="210" t="s">
        <v>244</v>
      </c>
      <c r="B106" s="287" t="s">
        <v>291</v>
      </c>
      <c r="C106" s="287"/>
      <c r="D106" s="279"/>
      <c r="E106" s="288">
        <f>E107</f>
        <v>1732.3</v>
      </c>
    </row>
    <row r="107" spans="1:5" ht="116.25" customHeight="1">
      <c r="A107" s="144" t="s">
        <v>246</v>
      </c>
      <c r="B107" s="266" t="s">
        <v>245</v>
      </c>
      <c r="C107" s="266" t="s">
        <v>247</v>
      </c>
      <c r="D107" s="267"/>
      <c r="E107" s="309">
        <f>E108</f>
        <v>1732.3</v>
      </c>
    </row>
    <row r="108" spans="1:5" ht="12.75">
      <c r="A108" s="265" t="s">
        <v>248</v>
      </c>
      <c r="B108" s="266" t="s">
        <v>245</v>
      </c>
      <c r="C108" s="266" t="s">
        <v>247</v>
      </c>
      <c r="D108" s="267">
        <v>300</v>
      </c>
      <c r="E108" s="309">
        <v>1732.3</v>
      </c>
    </row>
    <row r="109" spans="1:5" ht="12.75">
      <c r="A109" s="311" t="s">
        <v>250</v>
      </c>
      <c r="B109" s="278" t="s">
        <v>292</v>
      </c>
      <c r="C109" s="278"/>
      <c r="D109" s="279"/>
      <c r="E109" s="288">
        <f>E110+E112</f>
        <v>11608.3</v>
      </c>
    </row>
    <row r="110" spans="1:5" ht="65.25" customHeight="1">
      <c r="A110" s="154" t="s">
        <v>252</v>
      </c>
      <c r="B110" s="326" t="s">
        <v>251</v>
      </c>
      <c r="C110" s="326" t="s">
        <v>253</v>
      </c>
      <c r="D110" s="293"/>
      <c r="E110" s="309">
        <f>E111</f>
        <v>8368.5</v>
      </c>
    </row>
    <row r="111" spans="1:5" ht="12.75">
      <c r="A111" s="265" t="s">
        <v>248</v>
      </c>
      <c r="B111" s="280" t="s">
        <v>251</v>
      </c>
      <c r="C111" s="280" t="s">
        <v>253</v>
      </c>
      <c r="D111" s="293">
        <v>300</v>
      </c>
      <c r="E111" s="309">
        <v>8368.5</v>
      </c>
    </row>
    <row r="112" spans="1:5" ht="12.75">
      <c r="A112" s="327" t="s">
        <v>255</v>
      </c>
      <c r="B112" s="326" t="s">
        <v>251</v>
      </c>
      <c r="C112" s="326" t="s">
        <v>256</v>
      </c>
      <c r="D112" s="293"/>
      <c r="E112" s="309">
        <f>E113</f>
        <v>3239.8</v>
      </c>
    </row>
    <row r="113" spans="1:5" ht="12.75">
      <c r="A113" s="265" t="s">
        <v>248</v>
      </c>
      <c r="B113" s="280" t="s">
        <v>251</v>
      </c>
      <c r="C113" s="280" t="s">
        <v>256</v>
      </c>
      <c r="D113" s="293">
        <v>300</v>
      </c>
      <c r="E113" s="309">
        <v>3239.8</v>
      </c>
    </row>
    <row r="114" spans="1:5" ht="12.75">
      <c r="A114" s="311" t="s">
        <v>258</v>
      </c>
      <c r="B114" s="278" t="s">
        <v>294</v>
      </c>
      <c r="C114" s="278"/>
      <c r="D114" s="312"/>
      <c r="E114" s="288">
        <f>E116+E123</f>
        <v>9687.6</v>
      </c>
    </row>
    <row r="115" spans="1:5" ht="12.75">
      <c r="A115" s="210" t="s">
        <v>312</v>
      </c>
      <c r="B115" s="287" t="s">
        <v>288</v>
      </c>
      <c r="C115" s="287"/>
      <c r="D115" s="279"/>
      <c r="E115" s="288">
        <f>E116</f>
        <v>9487.6</v>
      </c>
    </row>
    <row r="116" spans="1:5" ht="12.75">
      <c r="A116" s="306" t="s">
        <v>232</v>
      </c>
      <c r="B116" s="278" t="s">
        <v>261</v>
      </c>
      <c r="C116" s="278"/>
      <c r="D116" s="312"/>
      <c r="E116" s="288">
        <f>E117+E119</f>
        <v>9487.6</v>
      </c>
    </row>
    <row r="117" spans="1:5" ht="12.75">
      <c r="A117" s="306" t="s">
        <v>262</v>
      </c>
      <c r="B117" s="287" t="s">
        <v>261</v>
      </c>
      <c r="C117" s="287" t="s">
        <v>263</v>
      </c>
      <c r="D117" s="279"/>
      <c r="E117" s="288">
        <f>E118</f>
        <v>300</v>
      </c>
    </row>
    <row r="118" spans="1:5" ht="12.75">
      <c r="A118" s="144" t="s">
        <v>150</v>
      </c>
      <c r="B118" s="266" t="s">
        <v>261</v>
      </c>
      <c r="C118" s="266" t="s">
        <v>263</v>
      </c>
      <c r="D118" s="267">
        <v>200</v>
      </c>
      <c r="E118" s="309">
        <v>300</v>
      </c>
    </row>
    <row r="119" spans="1:5" ht="40.5" customHeight="1">
      <c r="A119" s="306" t="s">
        <v>264</v>
      </c>
      <c r="B119" s="287" t="s">
        <v>261</v>
      </c>
      <c r="C119" s="287" t="s">
        <v>265</v>
      </c>
      <c r="D119" s="267"/>
      <c r="E119" s="288">
        <f>E120+E121+E122</f>
        <v>9187.6</v>
      </c>
    </row>
    <row r="120" spans="1:5" ht="74.25" customHeight="1">
      <c r="A120" s="286" t="s">
        <v>142</v>
      </c>
      <c r="B120" s="266" t="s">
        <v>261</v>
      </c>
      <c r="C120" s="266" t="s">
        <v>265</v>
      </c>
      <c r="D120" s="267">
        <v>100</v>
      </c>
      <c r="E120" s="309">
        <v>7394.1</v>
      </c>
    </row>
    <row r="121" spans="1:5" ht="12.75">
      <c r="A121" s="144" t="s">
        <v>150</v>
      </c>
      <c r="B121" s="266" t="s">
        <v>261</v>
      </c>
      <c r="C121" s="266" t="s">
        <v>265</v>
      </c>
      <c r="D121" s="267">
        <v>200</v>
      </c>
      <c r="E121" s="309">
        <v>1792.5</v>
      </c>
    </row>
    <row r="122" spans="1:5" ht="12.75">
      <c r="A122" s="282" t="s">
        <v>152</v>
      </c>
      <c r="B122" s="266" t="s">
        <v>261</v>
      </c>
      <c r="C122" s="266" t="s">
        <v>265</v>
      </c>
      <c r="D122" s="267">
        <v>800</v>
      </c>
      <c r="E122" s="309">
        <v>1</v>
      </c>
    </row>
    <row r="123" spans="1:5" ht="12.75">
      <c r="A123" s="311" t="s">
        <v>266</v>
      </c>
      <c r="B123" s="278" t="s">
        <v>267</v>
      </c>
      <c r="C123" s="278"/>
      <c r="D123" s="312"/>
      <c r="E123" s="288">
        <f>E124</f>
        <v>200</v>
      </c>
    </row>
    <row r="124" spans="1:5" ht="61.5" customHeight="1">
      <c r="A124" s="306" t="s">
        <v>262</v>
      </c>
      <c r="B124" s="278" t="s">
        <v>267</v>
      </c>
      <c r="C124" s="278" t="s">
        <v>263</v>
      </c>
      <c r="D124" s="312"/>
      <c r="E124" s="288">
        <f>E125</f>
        <v>200</v>
      </c>
    </row>
    <row r="125" spans="1:5" ht="12.75">
      <c r="A125" s="144" t="s">
        <v>150</v>
      </c>
      <c r="B125" s="280" t="s">
        <v>267</v>
      </c>
      <c r="C125" s="280" t="s">
        <v>263</v>
      </c>
      <c r="D125" s="293">
        <v>200</v>
      </c>
      <c r="E125" s="309">
        <v>200</v>
      </c>
    </row>
    <row r="126" spans="1:5" ht="12.75">
      <c r="A126" s="311" t="s">
        <v>268</v>
      </c>
      <c r="B126" s="278" t="s">
        <v>313</v>
      </c>
      <c r="C126" s="329"/>
      <c r="D126" s="325"/>
      <c r="E126" s="288">
        <f>E127+E132</f>
        <v>3945.7</v>
      </c>
    </row>
    <row r="127" spans="1:5" ht="12.75">
      <c r="A127" s="210" t="s">
        <v>314</v>
      </c>
      <c r="B127" s="278" t="s">
        <v>289</v>
      </c>
      <c r="C127" s="329"/>
      <c r="D127" s="325"/>
      <c r="E127" s="288">
        <f>E129</f>
        <v>1050</v>
      </c>
    </row>
    <row r="128" spans="1:5" ht="12.75">
      <c r="A128" s="276" t="s">
        <v>315</v>
      </c>
      <c r="B128" s="280" t="s">
        <v>271</v>
      </c>
      <c r="C128" s="330"/>
      <c r="D128" s="331"/>
      <c r="E128" s="309">
        <f>E129</f>
        <v>1050</v>
      </c>
    </row>
    <row r="129" spans="1:5" ht="12.75">
      <c r="A129" s="365" t="s">
        <v>316</v>
      </c>
      <c r="B129" s="280" t="s">
        <v>271</v>
      </c>
      <c r="C129" s="280" t="s">
        <v>273</v>
      </c>
      <c r="D129" s="267"/>
      <c r="E129" s="309">
        <f>E130</f>
        <v>1050</v>
      </c>
    </row>
    <row r="130" spans="1:5" ht="12.75">
      <c r="A130" s="144" t="s">
        <v>150</v>
      </c>
      <c r="B130" s="280" t="s">
        <v>271</v>
      </c>
      <c r="C130" s="280" t="s">
        <v>273</v>
      </c>
      <c r="D130" s="267">
        <v>200</v>
      </c>
      <c r="E130" s="309">
        <v>1050</v>
      </c>
    </row>
    <row r="131" spans="1:5" ht="12.75">
      <c r="A131" s="366" t="s">
        <v>315</v>
      </c>
      <c r="B131" s="280"/>
      <c r="C131" s="280"/>
      <c r="D131" s="267"/>
      <c r="E131" s="309"/>
    </row>
    <row r="132" spans="1:5" ht="22.5" customHeight="1">
      <c r="A132" s="211" t="s">
        <v>274</v>
      </c>
      <c r="B132" s="278" t="s">
        <v>292</v>
      </c>
      <c r="C132" s="278"/>
      <c r="D132" s="279"/>
      <c r="E132" s="288">
        <f>E133</f>
        <v>2895.7</v>
      </c>
    </row>
    <row r="133" spans="1:5" ht="54" customHeight="1">
      <c r="A133" s="193" t="s">
        <v>276</v>
      </c>
      <c r="B133" s="162" t="s">
        <v>275</v>
      </c>
      <c r="C133" s="141" t="s">
        <v>277</v>
      </c>
      <c r="D133" s="279"/>
      <c r="E133" s="288">
        <f>E134</f>
        <v>2895.7</v>
      </c>
    </row>
    <row r="134" spans="1:5" ht="12.75">
      <c r="A134" s="276" t="s">
        <v>278</v>
      </c>
      <c r="B134" s="280" t="s">
        <v>275</v>
      </c>
      <c r="C134" s="266" t="s">
        <v>277</v>
      </c>
      <c r="D134" s="267"/>
      <c r="E134" s="309">
        <f>E135+E136+E137</f>
        <v>2895.7</v>
      </c>
    </row>
    <row r="135" spans="1:5" ht="78.75" customHeight="1">
      <c r="A135" s="286" t="s">
        <v>142</v>
      </c>
      <c r="B135" s="280" t="s">
        <v>275</v>
      </c>
      <c r="C135" s="266" t="s">
        <v>277</v>
      </c>
      <c r="D135" s="267">
        <v>100</v>
      </c>
      <c r="E135" s="309">
        <v>2864.1</v>
      </c>
    </row>
    <row r="136" spans="1:5" ht="12.75">
      <c r="A136" s="144" t="s">
        <v>150</v>
      </c>
      <c r="B136" s="280" t="s">
        <v>275</v>
      </c>
      <c r="C136" s="266" t="s">
        <v>277</v>
      </c>
      <c r="D136" s="267">
        <v>200</v>
      </c>
      <c r="E136" s="309">
        <v>30.6</v>
      </c>
    </row>
    <row r="137" spans="1:5" ht="12.75">
      <c r="A137" s="282" t="s">
        <v>152</v>
      </c>
      <c r="B137" s="280" t="s">
        <v>275</v>
      </c>
      <c r="C137" s="266" t="s">
        <v>277</v>
      </c>
      <c r="D137" s="267">
        <v>800</v>
      </c>
      <c r="E137" s="309">
        <v>1</v>
      </c>
    </row>
    <row r="138" spans="1:5" ht="12.75">
      <c r="A138" s="221" t="s">
        <v>279</v>
      </c>
      <c r="B138" s="222"/>
      <c r="C138" s="222"/>
      <c r="D138" s="223"/>
      <c r="E138" s="224">
        <f>E16++E58+E62+E68+E95+E100+E105+E114+E126</f>
        <v>90341.8</v>
      </c>
    </row>
    <row r="139" spans="1:6" ht="12.75">
      <c r="A139" s="333"/>
      <c r="B139" s="334"/>
      <c r="C139" s="335"/>
      <c r="D139" s="335"/>
      <c r="E139" s="367"/>
      <c r="F139" s="310">
        <f>E138-'Прилож 4 ведомств'!E183</f>
        <v>0</v>
      </c>
    </row>
    <row r="140" spans="1:5" ht="12.75">
      <c r="A140" s="368"/>
      <c r="B140" s="369"/>
      <c r="C140" s="370"/>
      <c r="D140" s="370"/>
      <c r="E140" s="368"/>
    </row>
    <row r="141" spans="1:5" ht="12.75">
      <c r="A141" s="356"/>
      <c r="B141" s="356"/>
      <c r="C141" s="356"/>
      <c r="D141" s="356"/>
      <c r="E141" s="356"/>
    </row>
    <row r="142" spans="1:5" ht="12.75">
      <c r="A142" s="356"/>
      <c r="B142" s="356"/>
      <c r="C142" s="356"/>
      <c r="D142" s="356"/>
      <c r="E142" s="356"/>
    </row>
    <row r="148" spans="1:5" ht="12.75">
      <c r="A148" s="340"/>
      <c r="B148" s="341"/>
      <c r="C148" s="341"/>
      <c r="D148" s="341"/>
      <c r="E148" s="341"/>
    </row>
    <row r="149" spans="1:5" ht="12.75">
      <c r="A149" s="342"/>
      <c r="B149" s="342"/>
      <c r="C149" s="342"/>
      <c r="D149" s="342"/>
      <c r="E149" s="342"/>
    </row>
    <row r="150" spans="1:5" ht="12.75">
      <c r="A150" s="342"/>
      <c r="B150" s="342"/>
      <c r="C150" s="342"/>
      <c r="D150" s="342"/>
      <c r="E150" s="342"/>
    </row>
    <row r="151" spans="1:5" ht="12.75">
      <c r="A151" s="341"/>
      <c r="B151" s="341"/>
      <c r="C151" s="341"/>
      <c r="D151" s="341"/>
      <c r="E151" s="341"/>
    </row>
    <row r="152" spans="1:5" ht="12.75">
      <c r="A152" s="341"/>
      <c r="B152" s="341"/>
      <c r="C152" s="341"/>
      <c r="D152" s="341"/>
      <c r="E152" s="341"/>
    </row>
    <row r="153" spans="1:5" ht="12.75">
      <c r="A153" s="343"/>
      <c r="B153" s="343"/>
      <c r="C153" s="343"/>
      <c r="D153" s="344"/>
      <c r="E153" s="344"/>
    </row>
    <row r="154" spans="1:5" ht="12.75">
      <c r="A154" s="345"/>
      <c r="B154" s="345"/>
      <c r="C154" s="345"/>
      <c r="D154" s="345"/>
      <c r="E154" s="346"/>
    </row>
    <row r="155" spans="1:5" ht="12.75">
      <c r="A155" s="345"/>
      <c r="B155" s="345"/>
      <c r="C155" s="345"/>
      <c r="D155" s="345"/>
      <c r="E155" s="345"/>
    </row>
    <row r="156" spans="1:5" ht="12.75">
      <c r="A156" s="340"/>
      <c r="B156" s="347"/>
      <c r="C156" s="345"/>
      <c r="D156" s="345"/>
      <c r="E156" s="348"/>
    </row>
    <row r="157" spans="1:5" ht="12.75">
      <c r="A157" s="340"/>
      <c r="B157" s="349"/>
      <c r="C157" s="345"/>
      <c r="D157" s="345"/>
      <c r="E157" s="348"/>
    </row>
    <row r="158" spans="1:5" ht="12.75">
      <c r="A158" s="343"/>
      <c r="B158" s="350"/>
      <c r="C158" s="350"/>
      <c r="D158" s="350"/>
      <c r="E158" s="351"/>
    </row>
    <row r="159" spans="1:5" ht="12.75">
      <c r="A159" s="343"/>
      <c r="B159" s="350"/>
      <c r="C159" s="350"/>
      <c r="D159" s="350"/>
      <c r="E159" s="351"/>
    </row>
    <row r="160" spans="1:5" ht="12.75">
      <c r="A160" s="343"/>
      <c r="B160" s="350"/>
      <c r="C160" s="350"/>
      <c r="D160" s="350"/>
      <c r="E160" s="351"/>
    </row>
    <row r="161" spans="1:5" ht="12.75">
      <c r="A161" s="343"/>
      <c r="B161" s="350"/>
      <c r="C161" s="350"/>
      <c r="D161" s="350"/>
      <c r="E161" s="351"/>
    </row>
    <row r="162" spans="1:5" ht="12.75">
      <c r="A162" s="340"/>
      <c r="B162" s="345"/>
      <c r="C162" s="345"/>
      <c r="D162" s="345"/>
      <c r="E162" s="348"/>
    </row>
    <row r="163" spans="1:5" ht="12.75">
      <c r="A163" s="340"/>
      <c r="B163" s="345"/>
      <c r="C163" s="345"/>
      <c r="D163" s="345"/>
      <c r="E163" s="348"/>
    </row>
    <row r="164" spans="1:5" ht="12.75">
      <c r="A164" s="343"/>
      <c r="B164" s="350"/>
      <c r="C164" s="350"/>
      <c r="D164" s="350"/>
      <c r="E164" s="351"/>
    </row>
    <row r="165" spans="1:5" ht="12.75">
      <c r="A165" s="343"/>
      <c r="B165" s="350"/>
      <c r="C165" s="350"/>
      <c r="D165" s="350"/>
      <c r="E165" s="351"/>
    </row>
    <row r="166" spans="1:5" ht="12.75">
      <c r="A166" s="343"/>
      <c r="B166" s="350"/>
      <c r="C166" s="350"/>
      <c r="D166" s="350"/>
      <c r="E166" s="351"/>
    </row>
    <row r="167" spans="1:5" ht="12.75">
      <c r="A167" s="343"/>
      <c r="B167" s="350"/>
      <c r="C167" s="350"/>
      <c r="D167" s="350"/>
      <c r="E167" s="351"/>
    </row>
    <row r="168" spans="1:5" ht="12.75">
      <c r="A168" s="351"/>
      <c r="B168" s="350"/>
      <c r="C168" s="350"/>
      <c r="D168" s="350"/>
      <c r="E168" s="351"/>
    </row>
    <row r="169" spans="1:5" ht="12.75">
      <c r="A169" s="343"/>
      <c r="B169" s="350"/>
      <c r="C169" s="350"/>
      <c r="D169" s="350"/>
      <c r="E169" s="351"/>
    </row>
    <row r="170" spans="1:5" ht="12.75">
      <c r="A170" s="343"/>
      <c r="B170" s="350"/>
      <c r="C170" s="350"/>
      <c r="D170" s="350"/>
      <c r="E170" s="351"/>
    </row>
    <row r="171" spans="1:5" ht="12.75">
      <c r="A171" s="343"/>
      <c r="B171" s="350"/>
      <c r="C171" s="350"/>
      <c r="D171" s="350"/>
      <c r="E171" s="351"/>
    </row>
    <row r="172" spans="1:5" ht="12.75">
      <c r="A172" s="343"/>
      <c r="B172" s="350"/>
      <c r="C172" s="350"/>
      <c r="D172" s="350"/>
      <c r="E172" s="351"/>
    </row>
    <row r="173" spans="1:5" ht="12.75">
      <c r="A173" s="343"/>
      <c r="B173" s="350"/>
      <c r="C173" s="350"/>
      <c r="D173" s="350"/>
      <c r="E173" s="351"/>
    </row>
    <row r="174" spans="1:5" ht="12.75">
      <c r="A174" s="343"/>
      <c r="B174" s="350"/>
      <c r="C174" s="350"/>
      <c r="D174" s="350"/>
      <c r="E174" s="351"/>
    </row>
    <row r="175" spans="1:5" ht="12.75">
      <c r="A175" s="343"/>
      <c r="B175" s="350"/>
      <c r="C175" s="350"/>
      <c r="D175" s="350"/>
      <c r="E175" s="351"/>
    </row>
    <row r="176" spans="1:5" ht="12.75">
      <c r="A176" s="340"/>
      <c r="B176" s="345"/>
      <c r="C176" s="345"/>
      <c r="D176" s="345"/>
      <c r="E176" s="348"/>
    </row>
    <row r="177" spans="1:5" ht="12.75">
      <c r="A177" s="340"/>
      <c r="B177" s="350"/>
      <c r="C177" s="350"/>
      <c r="D177" s="350"/>
      <c r="E177" s="351"/>
    </row>
    <row r="178" spans="1:5" ht="12.75">
      <c r="A178" s="343"/>
      <c r="B178" s="350"/>
      <c r="C178" s="350"/>
      <c r="D178" s="350"/>
      <c r="E178" s="351"/>
    </row>
    <row r="179" spans="1:5" ht="12.75">
      <c r="A179" s="343"/>
      <c r="B179" s="350"/>
      <c r="C179" s="350"/>
      <c r="D179" s="350"/>
      <c r="E179" s="351"/>
    </row>
    <row r="180" spans="1:5" ht="12.75">
      <c r="A180" s="343"/>
      <c r="B180" s="350"/>
      <c r="C180" s="350"/>
      <c r="D180" s="350"/>
      <c r="E180" s="351"/>
    </row>
    <row r="181" spans="1:5" ht="12.75">
      <c r="A181" s="343"/>
      <c r="B181" s="350"/>
      <c r="C181" s="350"/>
      <c r="D181" s="350"/>
      <c r="E181" s="351"/>
    </row>
    <row r="182" spans="1:5" ht="12.75">
      <c r="A182" s="343"/>
      <c r="B182" s="350"/>
      <c r="C182" s="350"/>
      <c r="D182" s="350"/>
      <c r="E182" s="343"/>
    </row>
    <row r="183" spans="1:5" ht="12.75">
      <c r="A183" s="343"/>
      <c r="B183" s="350"/>
      <c r="C183" s="350"/>
      <c r="D183" s="350"/>
      <c r="E183" s="343"/>
    </row>
    <row r="184" spans="1:5" ht="12.75">
      <c r="A184" s="343"/>
      <c r="B184" s="350"/>
      <c r="C184" s="350"/>
      <c r="D184" s="350"/>
      <c r="E184" s="351"/>
    </row>
    <row r="185" spans="1:5" ht="12.75">
      <c r="A185" s="343"/>
      <c r="B185" s="350"/>
      <c r="C185" s="350"/>
      <c r="D185" s="350"/>
      <c r="E185" s="351"/>
    </row>
    <row r="186" spans="1:5" ht="12.75">
      <c r="A186" s="343"/>
      <c r="B186" s="350"/>
      <c r="C186" s="350"/>
      <c r="D186" s="350"/>
      <c r="E186" s="351"/>
    </row>
    <row r="187" spans="1:5" ht="12.75">
      <c r="A187" s="343"/>
      <c r="B187" s="350"/>
      <c r="C187" s="350"/>
      <c r="D187" s="350"/>
      <c r="E187" s="351"/>
    </row>
    <row r="188" spans="1:5" ht="12.75">
      <c r="A188" s="343"/>
      <c r="B188" s="350"/>
      <c r="C188" s="350"/>
      <c r="D188" s="350"/>
      <c r="E188" s="351"/>
    </row>
    <row r="189" spans="1:5" ht="12.75">
      <c r="A189" s="343"/>
      <c r="B189" s="350"/>
      <c r="C189" s="350"/>
      <c r="D189" s="350"/>
      <c r="E189" s="351"/>
    </row>
    <row r="190" spans="1:5" ht="12.75">
      <c r="A190" s="343"/>
      <c r="B190" s="350"/>
      <c r="C190" s="350"/>
      <c r="D190" s="350"/>
      <c r="E190" s="351"/>
    </row>
    <row r="191" spans="1:5" ht="12.75">
      <c r="A191" s="343"/>
      <c r="B191" s="350"/>
      <c r="C191" s="350"/>
      <c r="D191" s="350"/>
      <c r="E191" s="351"/>
    </row>
    <row r="192" spans="1:5" ht="12.75">
      <c r="A192" s="343"/>
      <c r="B192" s="350"/>
      <c r="C192" s="350"/>
      <c r="D192" s="350"/>
      <c r="E192" s="351"/>
    </row>
    <row r="193" spans="1:5" ht="12.75">
      <c r="A193" s="343"/>
      <c r="B193" s="350"/>
      <c r="C193" s="350"/>
      <c r="D193" s="350"/>
      <c r="E193" s="351"/>
    </row>
    <row r="194" spans="1:5" ht="12.75">
      <c r="A194" s="340"/>
      <c r="B194" s="345"/>
      <c r="C194" s="345"/>
      <c r="D194" s="345"/>
      <c r="E194" s="348"/>
    </row>
    <row r="195" spans="1:5" ht="12.75">
      <c r="A195" s="343"/>
      <c r="B195" s="350"/>
      <c r="C195" s="350"/>
      <c r="D195" s="352"/>
      <c r="E195" s="351"/>
    </row>
    <row r="196" spans="1:5" ht="12.75">
      <c r="A196" s="343"/>
      <c r="B196" s="350"/>
      <c r="C196" s="350"/>
      <c r="D196" s="338"/>
      <c r="E196" s="351"/>
    </row>
    <row r="197" spans="1:5" ht="12.75">
      <c r="A197" s="343"/>
      <c r="B197" s="350"/>
      <c r="C197" s="350"/>
      <c r="D197" s="338"/>
      <c r="E197" s="351"/>
    </row>
    <row r="198" spans="1:5" ht="12.75">
      <c r="A198" s="340"/>
      <c r="B198" s="345"/>
      <c r="C198" s="345"/>
      <c r="D198" s="345"/>
      <c r="E198" s="348"/>
    </row>
    <row r="199" spans="1:5" ht="12.75">
      <c r="A199" s="343"/>
      <c r="B199" s="350"/>
      <c r="C199" s="350"/>
      <c r="D199" s="350"/>
      <c r="E199" s="351"/>
    </row>
    <row r="200" spans="1:5" ht="12.75">
      <c r="A200" s="343"/>
      <c r="B200" s="350"/>
      <c r="C200" s="350"/>
      <c r="D200" s="350"/>
      <c r="E200" s="343"/>
    </row>
    <row r="201" spans="1:5" ht="12.75">
      <c r="A201" s="343"/>
      <c r="B201" s="350"/>
      <c r="C201" s="350"/>
      <c r="D201" s="350"/>
      <c r="E201" s="351"/>
    </row>
    <row r="202" spans="1:5" ht="12.75">
      <c r="A202" s="343"/>
      <c r="B202" s="350"/>
      <c r="C202" s="350"/>
      <c r="D202" s="350"/>
      <c r="E202" s="351"/>
    </row>
    <row r="203" spans="1:5" ht="12.75">
      <c r="A203" s="343"/>
      <c r="B203" s="350"/>
      <c r="C203" s="350"/>
      <c r="D203" s="350"/>
      <c r="E203" s="351"/>
    </row>
    <row r="204" spans="1:5" ht="12.75">
      <c r="A204" s="343"/>
      <c r="B204" s="350"/>
      <c r="C204" s="350"/>
      <c r="D204" s="350"/>
      <c r="E204" s="351"/>
    </row>
    <row r="205" spans="1:5" ht="12.75">
      <c r="A205" s="343"/>
      <c r="B205" s="350"/>
      <c r="C205" s="350"/>
      <c r="D205" s="350"/>
      <c r="E205" s="351"/>
    </row>
    <row r="206" spans="1:5" ht="12.75">
      <c r="A206" s="343"/>
      <c r="B206" s="350"/>
      <c r="C206" s="350"/>
      <c r="D206" s="350"/>
      <c r="E206" s="351"/>
    </row>
    <row r="207" spans="1:5" ht="12.75">
      <c r="A207" s="343"/>
      <c r="B207" s="350"/>
      <c r="C207" s="350"/>
      <c r="D207" s="350"/>
      <c r="E207" s="351"/>
    </row>
    <row r="208" spans="1:5" ht="12.75">
      <c r="A208" s="343"/>
      <c r="B208" s="350"/>
      <c r="C208" s="350"/>
      <c r="D208" s="350"/>
      <c r="E208" s="351"/>
    </row>
    <row r="209" spans="1:5" ht="12.75">
      <c r="A209" s="343"/>
      <c r="B209" s="350"/>
      <c r="C209" s="350"/>
      <c r="D209" s="350"/>
      <c r="E209" s="351"/>
    </row>
    <row r="210" spans="1:5" ht="12.75">
      <c r="A210" s="343"/>
      <c r="B210" s="350"/>
      <c r="C210" s="350"/>
      <c r="D210" s="350"/>
      <c r="E210" s="351"/>
    </row>
    <row r="211" spans="1:5" ht="12.75">
      <c r="A211" s="343"/>
      <c r="B211" s="350"/>
      <c r="C211" s="350"/>
      <c r="D211" s="350"/>
      <c r="E211" s="351"/>
    </row>
    <row r="212" spans="1:5" ht="12.75">
      <c r="A212" s="343"/>
      <c r="B212" s="350"/>
      <c r="C212" s="350"/>
      <c r="D212" s="350"/>
      <c r="E212" s="351"/>
    </row>
    <row r="213" spans="1:5" ht="12.75">
      <c r="A213" s="343"/>
      <c r="B213" s="350"/>
      <c r="C213" s="350"/>
      <c r="D213" s="350"/>
      <c r="E213" s="351"/>
    </row>
    <row r="214" spans="1:5" ht="12.75">
      <c r="A214" s="343"/>
      <c r="B214" s="350"/>
      <c r="C214" s="350"/>
      <c r="D214" s="350"/>
      <c r="E214" s="351"/>
    </row>
    <row r="215" spans="1:5" ht="12.75">
      <c r="A215" s="343"/>
      <c r="B215" s="350"/>
      <c r="C215" s="353"/>
      <c r="D215" s="350"/>
      <c r="E215" s="351"/>
    </row>
    <row r="216" spans="1:5" ht="12.75">
      <c r="A216" s="343"/>
      <c r="B216" s="350"/>
      <c r="C216" s="350"/>
      <c r="D216" s="350"/>
      <c r="E216" s="351"/>
    </row>
    <row r="217" spans="1:5" ht="12.75">
      <c r="A217" s="343"/>
      <c r="B217" s="350"/>
      <c r="C217" s="350"/>
      <c r="D217" s="350"/>
      <c r="E217" s="351"/>
    </row>
    <row r="218" spans="1:5" ht="12.75">
      <c r="A218" s="343"/>
      <c r="B218" s="350"/>
      <c r="C218" s="350"/>
      <c r="D218" s="350"/>
      <c r="E218" s="351"/>
    </row>
    <row r="219" spans="1:5" ht="12.75">
      <c r="A219" s="343"/>
      <c r="B219" s="350"/>
      <c r="C219" s="350"/>
      <c r="D219" s="350"/>
      <c r="E219" s="351"/>
    </row>
    <row r="220" spans="1:5" ht="12.75">
      <c r="A220" s="343"/>
      <c r="B220" s="350"/>
      <c r="C220" s="350"/>
      <c r="D220" s="350"/>
      <c r="E220" s="351"/>
    </row>
    <row r="221" spans="1:5" ht="12.75">
      <c r="A221" s="343"/>
      <c r="B221" s="350"/>
      <c r="C221" s="350"/>
      <c r="D221" s="350"/>
      <c r="E221" s="351"/>
    </row>
    <row r="222" spans="1:5" ht="12.75">
      <c r="A222" s="343"/>
      <c r="B222" s="350"/>
      <c r="C222" s="350"/>
      <c r="D222" s="350"/>
      <c r="E222" s="351"/>
    </row>
    <row r="223" spans="1:5" ht="12.75">
      <c r="A223" s="343"/>
      <c r="B223" s="350"/>
      <c r="C223" s="350"/>
      <c r="D223" s="350"/>
      <c r="E223" s="351"/>
    </row>
    <row r="224" spans="1:5" ht="12.75">
      <c r="A224" s="343"/>
      <c r="B224" s="350"/>
      <c r="C224" s="350"/>
      <c r="D224" s="350"/>
      <c r="E224" s="351"/>
    </row>
    <row r="225" spans="1:5" ht="12.75">
      <c r="A225" s="343"/>
      <c r="B225" s="350"/>
      <c r="C225" s="350"/>
      <c r="D225" s="350"/>
      <c r="E225" s="351"/>
    </row>
    <row r="226" spans="1:5" ht="12.75">
      <c r="A226" s="343"/>
      <c r="B226" s="350"/>
      <c r="C226" s="350"/>
      <c r="D226" s="350"/>
      <c r="E226" s="351"/>
    </row>
    <row r="227" spans="1:5" ht="12.75">
      <c r="A227" s="343"/>
      <c r="B227" s="350"/>
      <c r="C227" s="350"/>
      <c r="D227" s="350"/>
      <c r="E227" s="351"/>
    </row>
    <row r="228" spans="1:5" ht="12.75">
      <c r="A228" s="343"/>
      <c r="B228" s="350"/>
      <c r="C228" s="350"/>
      <c r="D228" s="350"/>
      <c r="E228" s="351"/>
    </row>
    <row r="229" spans="1:5" ht="12.75">
      <c r="A229" s="343"/>
      <c r="B229" s="350"/>
      <c r="C229" s="350"/>
      <c r="D229" s="350"/>
      <c r="E229" s="351"/>
    </row>
    <row r="230" spans="1:5" ht="12.75">
      <c r="A230" s="343"/>
      <c r="B230" s="350"/>
      <c r="C230" s="350"/>
      <c r="D230" s="350"/>
      <c r="E230" s="351"/>
    </row>
    <row r="231" spans="1:5" ht="12.75">
      <c r="A231" s="343"/>
      <c r="B231" s="350"/>
      <c r="C231" s="350"/>
      <c r="D231" s="350"/>
      <c r="E231" s="351"/>
    </row>
    <row r="232" spans="1:5" ht="12.75">
      <c r="A232" s="343"/>
      <c r="B232" s="350"/>
      <c r="C232" s="350"/>
      <c r="D232" s="350"/>
      <c r="E232" s="351"/>
    </row>
    <row r="233" spans="1:5" ht="12.75">
      <c r="A233" s="340"/>
      <c r="B233" s="345"/>
      <c r="C233" s="345"/>
      <c r="D233" s="345"/>
      <c r="E233" s="348"/>
    </row>
    <row r="234" spans="1:5" ht="12.75">
      <c r="A234" s="340"/>
      <c r="B234" s="345"/>
      <c r="C234" s="345"/>
      <c r="D234" s="345"/>
      <c r="E234" s="340"/>
    </row>
    <row r="235" spans="1:5" ht="12.75">
      <c r="A235" s="340"/>
      <c r="B235" s="345"/>
      <c r="C235" s="345"/>
      <c r="D235" s="345"/>
      <c r="E235" s="340"/>
    </row>
    <row r="236" spans="1:5" ht="12.75">
      <c r="A236" s="343"/>
      <c r="B236" s="350"/>
      <c r="C236" s="350"/>
      <c r="D236" s="352"/>
      <c r="E236" s="343"/>
    </row>
    <row r="237" spans="1:5" ht="12.75">
      <c r="A237" s="343"/>
      <c r="B237" s="350"/>
      <c r="C237" s="350"/>
      <c r="D237" s="350"/>
      <c r="E237" s="343"/>
    </row>
    <row r="238" spans="1:5" ht="12.75">
      <c r="A238" s="343"/>
      <c r="B238" s="350"/>
      <c r="C238" s="350"/>
      <c r="D238" s="350"/>
      <c r="E238" s="343"/>
    </row>
    <row r="239" spans="1:5" ht="12.75">
      <c r="A239" s="343"/>
      <c r="B239" s="350"/>
      <c r="C239" s="350"/>
      <c r="D239" s="350"/>
      <c r="E239" s="343"/>
    </row>
    <row r="240" spans="1:5" ht="12.75">
      <c r="A240" s="343"/>
      <c r="B240" s="350"/>
      <c r="C240" s="350"/>
      <c r="D240" s="350"/>
      <c r="E240" s="343"/>
    </row>
    <row r="241" spans="1:5" ht="12.75">
      <c r="A241" s="343"/>
      <c r="B241" s="350"/>
      <c r="C241" s="350"/>
      <c r="D241" s="350"/>
      <c r="E241" s="343"/>
    </row>
    <row r="242" spans="1:5" ht="12.75">
      <c r="A242" s="343"/>
      <c r="B242" s="350"/>
      <c r="C242" s="350"/>
      <c r="D242" s="350"/>
      <c r="E242" s="343"/>
    </row>
    <row r="243" spans="1:5" ht="12.75">
      <c r="A243" s="343"/>
      <c r="B243" s="350"/>
      <c r="C243" s="350"/>
      <c r="D243" s="350"/>
      <c r="E243" s="343"/>
    </row>
    <row r="244" spans="1:5" ht="12.75">
      <c r="A244" s="343"/>
      <c r="B244" s="350"/>
      <c r="C244" s="350"/>
      <c r="D244" s="350"/>
      <c r="E244" s="343"/>
    </row>
    <row r="245" spans="1:5" ht="12.75">
      <c r="A245" s="340"/>
      <c r="B245" s="354"/>
      <c r="C245" s="345"/>
      <c r="D245" s="345"/>
      <c r="E245" s="340"/>
    </row>
    <row r="246" spans="1:5" ht="12.75">
      <c r="A246" s="340"/>
      <c r="B246" s="354"/>
      <c r="C246" s="345"/>
      <c r="D246" s="345"/>
      <c r="E246" s="340"/>
    </row>
    <row r="247" spans="1:5" ht="12.75">
      <c r="A247" s="343"/>
      <c r="B247" s="355"/>
      <c r="C247" s="350"/>
      <c r="D247" s="350"/>
      <c r="E247" s="343"/>
    </row>
    <row r="248" spans="1:5" ht="12.75">
      <c r="A248" s="343"/>
      <c r="B248" s="350"/>
      <c r="C248" s="350"/>
      <c r="D248" s="350"/>
      <c r="E248" s="343"/>
    </row>
    <row r="249" spans="1:5" ht="12.75">
      <c r="A249" s="343"/>
      <c r="B249" s="350"/>
      <c r="C249" s="350"/>
      <c r="D249" s="350"/>
      <c r="E249" s="343"/>
    </row>
    <row r="250" spans="1:5" ht="12.75">
      <c r="A250" s="343"/>
      <c r="B250" s="350"/>
      <c r="C250" s="350"/>
      <c r="D250" s="350"/>
      <c r="E250" s="343"/>
    </row>
    <row r="251" spans="1:5" ht="12.75">
      <c r="A251" s="343"/>
      <c r="B251" s="350"/>
      <c r="C251" s="350"/>
      <c r="D251" s="350"/>
      <c r="E251" s="343"/>
    </row>
    <row r="252" spans="1:5" ht="12.75">
      <c r="A252" s="343"/>
      <c r="B252" s="350"/>
      <c r="C252" s="350"/>
      <c r="D252" s="350"/>
      <c r="E252" s="343"/>
    </row>
    <row r="253" spans="1:5" ht="12.75">
      <c r="A253" s="343"/>
      <c r="B253" s="350"/>
      <c r="C253" s="350"/>
      <c r="D253" s="350"/>
      <c r="E253" s="343"/>
    </row>
    <row r="254" spans="1:5" ht="12.75">
      <c r="A254" s="343"/>
      <c r="B254" s="350"/>
      <c r="C254" s="350"/>
      <c r="D254" s="350"/>
      <c r="E254" s="343"/>
    </row>
    <row r="255" spans="1:5" ht="12.75">
      <c r="A255" s="343"/>
      <c r="B255" s="350"/>
      <c r="C255" s="350"/>
      <c r="D255" s="350"/>
      <c r="E255" s="343"/>
    </row>
    <row r="256" spans="1:5" ht="12.75">
      <c r="A256" s="343"/>
      <c r="B256" s="350"/>
      <c r="C256" s="350"/>
      <c r="D256" s="350"/>
      <c r="E256" s="343"/>
    </row>
    <row r="257" spans="1:5" ht="12.75">
      <c r="A257" s="343"/>
      <c r="B257" s="350"/>
      <c r="C257" s="350"/>
      <c r="D257" s="350"/>
      <c r="E257" s="343"/>
    </row>
    <row r="258" spans="1:5" ht="12.75">
      <c r="A258" s="343"/>
      <c r="B258" s="350"/>
      <c r="C258" s="350"/>
      <c r="D258" s="350"/>
      <c r="E258" s="343"/>
    </row>
    <row r="259" spans="1:5" ht="12.75">
      <c r="A259" s="343"/>
      <c r="B259" s="350"/>
      <c r="C259" s="350"/>
      <c r="D259" s="350"/>
      <c r="E259" s="343"/>
    </row>
    <row r="260" spans="1:5" ht="12.75">
      <c r="A260" s="343"/>
      <c r="B260" s="350"/>
      <c r="C260" s="350"/>
      <c r="D260" s="350"/>
      <c r="E260" s="343"/>
    </row>
    <row r="261" spans="1:5" ht="12.75">
      <c r="A261" s="343"/>
      <c r="B261" s="350"/>
      <c r="C261" s="350"/>
      <c r="D261" s="350"/>
      <c r="E261" s="343"/>
    </row>
    <row r="262" spans="1:5" ht="12.75">
      <c r="A262" s="343"/>
      <c r="B262" s="350"/>
      <c r="C262" s="350"/>
      <c r="D262" s="350"/>
      <c r="E262" s="343"/>
    </row>
    <row r="263" spans="1:5" ht="12.75">
      <c r="A263" s="343"/>
      <c r="B263" s="350"/>
      <c r="C263" s="350"/>
      <c r="D263" s="350"/>
      <c r="E263" s="343"/>
    </row>
    <row r="264" spans="1:5" ht="12.75">
      <c r="A264" s="343"/>
      <c r="B264" s="350"/>
      <c r="C264" s="350"/>
      <c r="D264" s="350"/>
      <c r="E264" s="343"/>
    </row>
    <row r="265" spans="1:5" ht="12.75">
      <c r="A265" s="343"/>
      <c r="B265" s="350"/>
      <c r="C265" s="350"/>
      <c r="D265" s="350"/>
      <c r="E265" s="343"/>
    </row>
    <row r="266" spans="1:5" ht="12.75">
      <c r="A266" s="343"/>
      <c r="B266" s="350"/>
      <c r="C266" s="350"/>
      <c r="D266" s="350"/>
      <c r="E266" s="343"/>
    </row>
    <row r="267" spans="1:5" ht="12.75">
      <c r="A267" s="343"/>
      <c r="B267" s="350"/>
      <c r="C267" s="350"/>
      <c r="D267" s="350"/>
      <c r="E267" s="343"/>
    </row>
  </sheetData>
  <sheetProtection selectLockedCells="1" selectUnlockedCells="1"/>
  <mergeCells count="13">
    <mergeCell ref="A2:E2"/>
    <mergeCell ref="A3:E3"/>
    <mergeCell ref="A5:E5"/>
    <mergeCell ref="A8:E8"/>
    <mergeCell ref="A9:E9"/>
    <mergeCell ref="A12:E12"/>
    <mergeCell ref="A13:C13"/>
    <mergeCell ref="A14:A15"/>
    <mergeCell ref="B14:B15"/>
    <mergeCell ref="C14:C15"/>
    <mergeCell ref="D14:D15"/>
    <mergeCell ref="E14:E15"/>
    <mergeCell ref="A153:C153"/>
  </mergeCells>
  <printOptions/>
  <pageMargins left="0.6298611111111111" right="0.19652777777777777" top="0.9840277777777777" bottom="0.9840277777777777" header="0.5118055555555555" footer="0.5118055555555555"/>
  <pageSetup horizontalDpi="300" verticalDpi="300" orientation="portrait" paperSize="9" scale="68"/>
  <rowBreaks count="5" manualBreakCount="5">
    <brk id="30" max="255" man="1"/>
    <brk id="53" max="255" man="1"/>
    <brk id="76" max="255" man="1"/>
    <brk id="94" max="255" man="1"/>
    <brk id="1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:E3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2016-11-18T16:55:51Z</dcterms:modified>
  <cp:category/>
  <cp:version/>
  <cp:contentType/>
  <cp:contentStatus/>
</cp:coreProperties>
</file>