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15A62F5A-5B0E-4AAC-AB70-91E47F4E3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04_досу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3" i="1" l="1"/>
  <c r="I93" i="1" s="1"/>
  <c r="I70" i="1"/>
  <c r="I71" i="1"/>
  <c r="H77" i="1"/>
  <c r="H61" i="1"/>
  <c r="H60" i="1"/>
  <c r="H59" i="1"/>
  <c r="H58" i="1"/>
  <c r="H57" i="1"/>
  <c r="H56" i="1"/>
  <c r="H55" i="1"/>
  <c r="H54" i="1"/>
  <c r="H69" i="1"/>
  <c r="I69" i="1"/>
  <c r="I73" i="1" s="1"/>
  <c r="H47" i="1"/>
  <c r="I47" i="1" s="1"/>
  <c r="H20" i="1"/>
  <c r="H21" i="1"/>
  <c r="H22" i="1"/>
  <c r="H23" i="1"/>
  <c r="H19" i="1"/>
  <c r="H17" i="1"/>
  <c r="H18" i="1"/>
  <c r="H16" i="1"/>
  <c r="O47" i="1" s="1"/>
  <c r="S47" i="1" s="1"/>
  <c r="H24" i="1"/>
  <c r="H25" i="1"/>
  <c r="H26" i="1"/>
  <c r="H27" i="1"/>
  <c r="H28" i="1"/>
  <c r="H29" i="1"/>
  <c r="I54" i="1" l="1"/>
  <c r="I19" i="1"/>
  <c r="I77" i="1" l="1"/>
  <c r="H92" i="1"/>
  <c r="I90" i="1" s="1"/>
  <c r="H91" i="1"/>
  <c r="H89" i="1"/>
  <c r="H88" i="1"/>
  <c r="H87" i="1"/>
  <c r="H86" i="1"/>
  <c r="H85" i="1"/>
  <c r="H84" i="1"/>
  <c r="H83" i="1"/>
  <c r="H82" i="1"/>
  <c r="I81" i="1"/>
  <c r="H81" i="1"/>
  <c r="H80" i="1"/>
  <c r="H79" i="1"/>
  <c r="H78" i="1"/>
  <c r="H94" i="1"/>
  <c r="I94" i="1" s="1"/>
  <c r="H52" i="1"/>
  <c r="I52" i="1" s="1"/>
  <c r="H46" i="1"/>
  <c r="I46" i="1" s="1"/>
  <c r="H45" i="1"/>
  <c r="I45" i="1" s="1"/>
  <c r="H44" i="1"/>
  <c r="I44" i="1" s="1"/>
  <c r="H43" i="1"/>
  <c r="I43" i="1" s="1"/>
  <c r="H39" i="1"/>
  <c r="I39" i="1" s="1"/>
  <c r="H38" i="1"/>
  <c r="H37" i="1"/>
  <c r="H36" i="1"/>
  <c r="I30" i="1"/>
  <c r="I29" i="1"/>
  <c r="O49" i="1"/>
  <c r="S49" i="1" s="1"/>
  <c r="H13" i="1"/>
  <c r="I13" i="1" s="1"/>
  <c r="I10" i="1"/>
  <c r="H10" i="1"/>
  <c r="I78" i="1" l="1"/>
  <c r="I96" i="1" s="1"/>
  <c r="I16" i="1"/>
  <c r="I32" i="1" s="1"/>
  <c r="Q48" i="1"/>
  <c r="Q51" i="1" s="1"/>
  <c r="I24" i="1"/>
  <c r="P48" i="1"/>
  <c r="I82" i="1"/>
  <c r="I86" i="1"/>
  <c r="I36" i="1"/>
  <c r="I65" i="1" s="1"/>
  <c r="R48" i="1"/>
  <c r="R51" i="1" s="1"/>
  <c r="O48" i="1"/>
  <c r="I98" i="1" l="1"/>
  <c r="P50" i="1"/>
  <c r="P51" i="1" s="1"/>
  <c r="S48" i="1"/>
  <c r="O50" i="1"/>
  <c r="S50" i="1" l="1"/>
  <c r="S51" i="1" s="1"/>
  <c r="O51" i="1"/>
</calcChain>
</file>

<file path=xl/sharedStrings.xml><?xml version="1.0" encoding="utf-8"?>
<sst xmlns="http://schemas.openxmlformats.org/spreadsheetml/2006/main" count="134" uniqueCount="93">
  <si>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</si>
  <si>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</si>
  <si>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</si>
  <si>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</si>
  <si>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</si>
  <si>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</si>
  <si>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</si>
  <si>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Организация посещения кинотеатра жителями МО Автово</t>
  </si>
  <si>
    <t>Приобретение билетов</t>
  </si>
  <si>
    <t>шт</t>
  </si>
  <si>
    <t xml:space="preserve">Организация заливки и уборки катка </t>
  </si>
  <si>
    <t xml:space="preserve">Заключение договора возмездного оказания услуг </t>
  </si>
  <si>
    <t>договор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</si>
  <si>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</si>
  <si>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</si>
  <si>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</si>
  <si>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</si>
  <si>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</si>
  <si>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</si>
  <si>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</si>
  <si>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>сладкие призы</t>
  </si>
  <si>
    <t>мяч волебольный</t>
  </si>
  <si>
    <t>мяч футбольный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</si>
  <si>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</si>
  <si>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</si>
  <si>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</si>
  <si>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</si>
  <si>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сладкие призы,</t>
  </si>
  <si>
    <t>Конкурс рисунков, посвященный 76-летию Победы в Великой Отечественной Войне (школы МО Автово) среди жителей МО Автово</t>
  </si>
  <si>
    <t>Проведение конкурса рисунков среди жителей МО Автово и награждение победителей.</t>
  </si>
  <si>
    <t>1 кв.</t>
  </si>
  <si>
    <t xml:space="preserve">2 кв. </t>
  </si>
  <si>
    <t>3 кв.</t>
  </si>
  <si>
    <t>4 кв.</t>
  </si>
  <si>
    <t>всего</t>
  </si>
  <si>
    <t>Организация и проведение турнира по настольному тенису, посвещенному Международному женскому дню 8 марта, для жителей МО Автово</t>
  </si>
  <si>
    <t>Проведение турнира, Награждение победителей</t>
  </si>
  <si>
    <t>Итого лимит финансирования на первый квартал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</si>
  <si>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</si>
  <si>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</si>
  <si>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</si>
  <si>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</si>
  <si>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мероприятие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</si>
  <si>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</si>
  <si>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</si>
  <si>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</si>
  <si>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</si>
  <si>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</si>
  <si>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</si>
  <si>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</si>
  <si>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</si>
  <si>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Проведение конкурса сочинений среди жителей МО Автово и награждение победителей</t>
  </si>
  <si>
    <t>Пешеходный квест по "Автово в годы блокады" для жителей МО Автово</t>
  </si>
  <si>
    <t>Заключение договора на проведение квеста</t>
  </si>
  <si>
    <t>квест</t>
  </si>
  <si>
    <t>Игра по станциям, посвещенная Дню Победы, в рамках школьной недели "Памяти" для подростков, проживающих на территории МО Автово</t>
  </si>
  <si>
    <t>Проведение игры для подростков МО МО Автово
школа №389</t>
  </si>
  <si>
    <t>Итого лимит финансирования на второй квартал</t>
  </si>
  <si>
    <t>Ручка</t>
  </si>
  <si>
    <t>Флешка</t>
  </si>
  <si>
    <t>Кружка</t>
  </si>
  <si>
    <t>Футболка</t>
  </si>
  <si>
    <t>Дождевик</t>
  </si>
  <si>
    <t>Грамота</t>
  </si>
  <si>
    <t>Благодарность</t>
  </si>
  <si>
    <t>Магнит</t>
  </si>
  <si>
    <t>Итого лимит финансирования на третий квартал</t>
  </si>
  <si>
    <t>Итого лимит финансирования на четвертый квартал</t>
  </si>
  <si>
    <t xml:space="preserve">Организация посещения новогоднего концерта (спектакля) жителями МО </t>
  </si>
  <si>
    <t>Организация и проведение турнира по дартсу, посвещенному Дню Защитника Отечества, для жителей МО Автово</t>
  </si>
  <si>
    <t>Второй квартал (апрель – июнь) 2023 года</t>
  </si>
  <si>
    <t>Первый квартал (январь – март) 2023 года</t>
  </si>
  <si>
    <t>Автобусные экскурсии для жителей, проживающих на территории МО Автово</t>
  </si>
  <si>
    <t>Конкурс сочинений, посвященный 78-летию Победы в Великой Отечественной Войне (школы МО Автово)</t>
  </si>
  <si>
    <t>шт.</t>
  </si>
  <si>
    <t>Третий квартал (июль - сентябрь) 2023 года</t>
  </si>
  <si>
    <t>Четвертый квартал (октябрь - декабрь) 2023 года</t>
  </si>
  <si>
    <t xml:space="preserve">Организация посещения веревочного парка «Высотный Город» </t>
  </si>
  <si>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2023 году
</t>
  </si>
  <si>
    <t>Организация посещения Музея Воды</t>
  </si>
  <si>
    <t>Общий объем финансирования на 2023 год</t>
  </si>
  <si>
    <t>Общий объем финансирования на 2023 год – 2 196 700 рублей</t>
  </si>
  <si>
    <t>Проведение досуговых встреч с жителями МО Автово в 1 квартале 2023 года</t>
  </si>
  <si>
    <t>Досуговая встреча (3 штуки). Оплата по договору на проведение досуговых встреч.</t>
  </si>
  <si>
    <t>досуговая встреча</t>
  </si>
  <si>
    <t>Проведение досуговых встреч с жителями МО Автово в 3 квартале 2023 года</t>
  </si>
  <si>
    <t>Проведение досуговых встреч с жителями МО Автово в 4 квартале 2023 года</t>
  </si>
  <si>
    <t>Лимит финансирования на  2023 года (в рублях)</t>
  </si>
  <si>
    <t>Покупка сувенирной продукции для мероприятий по досугу на 2023 год</t>
  </si>
  <si>
    <r>
      <t>Приложение к постановлению местной администрации
МО МО Автово от 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декабря 2022 года № 53-п 
Глава местной администрации МО МО Автово
_______________________ А.В. Кесаев</t>
    </r>
  </si>
  <si>
    <t>Конкурс поделок «Необычное использование обычных вещей»</t>
  </si>
  <si>
    <t xml:space="preserve">Проведение конкурса  </t>
  </si>
  <si>
    <t>без отдельного финансирования (сувенирная продукция, закупаемая по пункту 9 Перечня 2 квартала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</si>
</sst>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wrapText="1" shrinkToFit="1"/>
    </xf>
    <xf numFmtId="0" fontId="9" fillId="0" borderId="1" xfId="0" applyFont="1" applyBorder="1" applyAlignment="1">
      <alignment horizontal="left" vertical="center" wrapText="1" shrinkToFit="1"/>
    </xf>
    <xf numFmtId="4" fontId="7" fillId="0" borderId="0" xfId="0" applyNumberFormat="1" applyFont="1"/>
    <xf numFmtId="0" fontId="13" fillId="0" borderId="0" xfId="0" applyFont="1" applyAlignment="1">
      <alignment wrapText="1" shrinkToFit="1"/>
    </xf>
    <xf numFmtId="4" fontId="0" fillId="0" borderId="0" xfId="0" applyNumberFormat="1"/>
    <xf numFmtId="3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 shrinkToFit="1"/>
    </xf>
    <xf numFmtId="4" fontId="3" fillId="0" borderId="0" xfId="0" applyNumberFormat="1" applyFont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wrapText="1" shrinkToFit="1"/>
    </xf>
    <xf numFmtId="4" fontId="1" fillId="0" borderId="0" xfId="0" applyNumberFormat="1" applyFont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 shrinkToFit="1"/>
    </xf>
    <xf numFmtId="4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center" wrapText="1" shrinkToFit="1"/>
    </xf>
    <xf numFmtId="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2" xfId="0" applyFont="1" applyBorder="1" applyAlignment="1">
      <alignment horizontal="left" wrapText="1" shrinkToFit="1"/>
    </xf>
    <xf numFmtId="0" fontId="10" fillId="0" borderId="3" xfId="0" applyFont="1" applyBorder="1" applyAlignment="1">
      <alignment horizontal="left" wrapText="1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center" wrapText="1" shrinkToFit="1"/>
    </xf>
    <xf numFmtId="0" fontId="13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Y98"/>
  <sheetViews>
    <sheetView tabSelected="1" zoomScaleNormal="100" workbookViewId="0">
      <selection activeCell="I70" sqref="I70"/>
    </sheetView>
  </sheetViews>
  <sheetFormatPr defaultRowHeight="15" x14ac:dyDescent="0.25"/>
  <cols>
    <col min="1" max="1" width="5" customWidth="1"/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5" width="11.7109375" hidden="1" customWidth="1"/>
    <col min="16" max="18" width="10" hidden="1" customWidth="1"/>
    <col min="19" max="19" width="11.42578125" hidden="1" customWidth="1"/>
  </cols>
  <sheetData>
    <row r="1" spans="2:25" ht="131.25" customHeight="1" x14ac:dyDescent="0.25">
      <c r="D1" s="37"/>
      <c r="E1" s="37"/>
      <c r="F1" s="40" t="s">
        <v>89</v>
      </c>
      <c r="G1" s="40"/>
      <c r="H1" s="41"/>
      <c r="I1" s="41"/>
      <c r="J1" s="41"/>
      <c r="K1" s="42"/>
      <c r="T1" s="40"/>
      <c r="U1" s="40"/>
      <c r="V1" s="41"/>
      <c r="W1" s="41"/>
      <c r="X1" s="41"/>
      <c r="Y1" s="42"/>
    </row>
    <row r="3" spans="2:25" ht="48" customHeight="1" x14ac:dyDescent="0.3">
      <c r="C3" s="85" t="s">
        <v>78</v>
      </c>
      <c r="D3" s="85"/>
      <c r="E3" s="85"/>
      <c r="F3" s="85"/>
      <c r="G3" s="86"/>
      <c r="H3" s="86"/>
      <c r="I3" s="86"/>
    </row>
    <row r="5" spans="2:25" ht="17.25" x14ac:dyDescent="0.3">
      <c r="C5" s="85" t="s">
        <v>81</v>
      </c>
      <c r="D5" s="85"/>
      <c r="E5" s="85"/>
      <c r="F5" s="85"/>
      <c r="G5" s="86"/>
      <c r="H5" s="86"/>
      <c r="I5" s="86"/>
    </row>
    <row r="6" spans="2:25" ht="15.75" x14ac:dyDescent="0.25">
      <c r="C6" s="1"/>
      <c r="D6" s="1"/>
      <c r="E6" s="1"/>
      <c r="F6" s="1"/>
    </row>
    <row r="7" spans="2:25" x14ac:dyDescent="0.25">
      <c r="C7" s="87" t="s">
        <v>71</v>
      </c>
      <c r="D7" s="88"/>
      <c r="E7" s="88"/>
      <c r="F7" s="88"/>
      <c r="G7" s="88"/>
      <c r="H7" s="88"/>
    </row>
    <row r="9" spans="2:25" ht="48" x14ac:dyDescent="0.25">
      <c r="B9" s="2" t="s">
        <v>0</v>
      </c>
      <c r="C9" s="3" t="s">
        <v>1</v>
      </c>
      <c r="D9" s="4" t="s">
        <v>2</v>
      </c>
      <c r="E9" s="3" t="s">
        <v>3</v>
      </c>
      <c r="F9" s="4" t="s">
        <v>4</v>
      </c>
      <c r="G9" s="3" t="s">
        <v>5</v>
      </c>
      <c r="H9" s="4" t="s">
        <v>6</v>
      </c>
      <c r="I9" s="5" t="s">
        <v>87</v>
      </c>
    </row>
    <row r="10" spans="2:25" x14ac:dyDescent="0.25">
      <c r="B10" s="44">
        <v>1</v>
      </c>
      <c r="C10" s="83" t="s">
        <v>7</v>
      </c>
      <c r="D10" s="72" t="s">
        <v>8</v>
      </c>
      <c r="E10" s="72" t="s">
        <v>9</v>
      </c>
      <c r="F10" s="70">
        <v>500</v>
      </c>
      <c r="G10" s="70">
        <v>200</v>
      </c>
      <c r="H10" s="57">
        <f>F10*G10</f>
        <v>100000</v>
      </c>
      <c r="I10" s="47">
        <f>F10*G10</f>
        <v>100000</v>
      </c>
    </row>
    <row r="11" spans="2:25" x14ac:dyDescent="0.25">
      <c r="B11" s="89"/>
      <c r="C11" s="84"/>
      <c r="D11" s="72"/>
      <c r="E11" s="72"/>
      <c r="F11" s="70"/>
      <c r="G11" s="70"/>
      <c r="H11" s="57"/>
      <c r="I11" s="73"/>
      <c r="J11">
        <v>226</v>
      </c>
    </row>
    <row r="12" spans="2:25" ht="12" customHeight="1" x14ac:dyDescent="0.25">
      <c r="B12" s="89"/>
      <c r="C12" s="84"/>
      <c r="D12" s="72"/>
      <c r="E12" s="72"/>
      <c r="F12" s="70"/>
      <c r="G12" s="70"/>
      <c r="H12" s="57"/>
      <c r="I12" s="73"/>
    </row>
    <row r="13" spans="2:25" x14ac:dyDescent="0.25">
      <c r="B13" s="81">
        <v>2</v>
      </c>
      <c r="C13" s="83" t="s">
        <v>10</v>
      </c>
      <c r="D13" s="72" t="s">
        <v>11</v>
      </c>
      <c r="E13" s="72" t="s">
        <v>12</v>
      </c>
      <c r="F13" s="70">
        <v>1</v>
      </c>
      <c r="G13" s="70">
        <v>150000</v>
      </c>
      <c r="H13" s="57">
        <f>F13*G13</f>
        <v>150000</v>
      </c>
      <c r="I13" s="47">
        <f>H13+H14+H15</f>
        <v>150000</v>
      </c>
    </row>
    <row r="14" spans="2:25" x14ac:dyDescent="0.25">
      <c r="B14" s="82"/>
      <c r="C14" s="84"/>
      <c r="D14" s="72"/>
      <c r="E14" s="72"/>
      <c r="F14" s="70"/>
      <c r="G14" s="70"/>
      <c r="H14" s="57"/>
      <c r="I14" s="73"/>
      <c r="J14">
        <v>226</v>
      </c>
    </row>
    <row r="15" spans="2:25" ht="27" customHeight="1" x14ac:dyDescent="0.25">
      <c r="B15" s="82"/>
      <c r="C15" s="84"/>
      <c r="D15" s="72"/>
      <c r="E15" s="72"/>
      <c r="F15" s="70"/>
      <c r="G15" s="70"/>
      <c r="H15" s="57"/>
      <c r="I15" s="73"/>
    </row>
    <row r="16" spans="2:25" x14ac:dyDescent="0.25">
      <c r="B16" s="81">
        <v>3</v>
      </c>
      <c r="C16" s="67" t="s">
        <v>13</v>
      </c>
      <c r="D16" s="60" t="s">
        <v>14</v>
      </c>
      <c r="E16" s="6" t="s">
        <v>15</v>
      </c>
      <c r="F16" s="7">
        <v>20</v>
      </c>
      <c r="G16" s="7">
        <v>120</v>
      </c>
      <c r="H16" s="8">
        <f>F16*G16</f>
        <v>2400</v>
      </c>
      <c r="I16" s="47">
        <f>SUM(H16:H18)</f>
        <v>13000</v>
      </c>
      <c r="J16">
        <v>222</v>
      </c>
    </row>
    <row r="17" spans="2:19" x14ac:dyDescent="0.25">
      <c r="B17" s="81"/>
      <c r="C17" s="67"/>
      <c r="D17" s="60"/>
      <c r="E17" s="6" t="s">
        <v>16</v>
      </c>
      <c r="F17" s="7">
        <v>20</v>
      </c>
      <c r="G17" s="7">
        <v>80</v>
      </c>
      <c r="H17" s="8">
        <f t="shared" ref="H17:H18" si="0">F17*G17</f>
        <v>1600</v>
      </c>
      <c r="I17" s="47"/>
      <c r="J17">
        <v>226</v>
      </c>
    </row>
    <row r="18" spans="2:19" ht="131.25" customHeight="1" x14ac:dyDescent="0.25">
      <c r="B18" s="81"/>
      <c r="C18" s="67"/>
      <c r="D18" s="60"/>
      <c r="E18" s="6" t="s">
        <v>17</v>
      </c>
      <c r="F18" s="7">
        <v>1</v>
      </c>
      <c r="G18" s="7">
        <v>9000</v>
      </c>
      <c r="H18" s="8">
        <f t="shared" si="0"/>
        <v>9000</v>
      </c>
      <c r="I18" s="47"/>
      <c r="J18">
        <v>342</v>
      </c>
    </row>
    <row r="19" spans="2:19" x14ac:dyDescent="0.25">
      <c r="B19" s="44">
        <v>4</v>
      </c>
      <c r="C19" s="67" t="s">
        <v>18</v>
      </c>
      <c r="D19" s="60" t="s">
        <v>19</v>
      </c>
      <c r="E19" s="6" t="s">
        <v>25</v>
      </c>
      <c r="F19" s="7">
        <v>6</v>
      </c>
      <c r="G19" s="7">
        <v>1000</v>
      </c>
      <c r="H19" s="8">
        <f t="shared" ref="H19:H29" si="1">F19*G19</f>
        <v>6000</v>
      </c>
      <c r="I19" s="47">
        <f>SUM(H19:H23)</f>
        <v>25900</v>
      </c>
    </row>
    <row r="20" spans="2:19" x14ac:dyDescent="0.25">
      <c r="B20" s="44"/>
      <c r="C20" s="67"/>
      <c r="D20" s="60"/>
      <c r="E20" s="6" t="s">
        <v>26</v>
      </c>
      <c r="F20" s="7">
        <v>30</v>
      </c>
      <c r="G20" s="7">
        <v>130</v>
      </c>
      <c r="H20" s="8">
        <f t="shared" si="1"/>
        <v>3900</v>
      </c>
      <c r="I20" s="47"/>
    </row>
    <row r="21" spans="2:19" ht="24" x14ac:dyDescent="0.25">
      <c r="B21" s="44"/>
      <c r="C21" s="67"/>
      <c r="D21" s="60"/>
      <c r="E21" s="6" t="s">
        <v>20</v>
      </c>
      <c r="F21" s="7">
        <v>60</v>
      </c>
      <c r="G21" s="7">
        <v>150</v>
      </c>
      <c r="H21" s="8">
        <f t="shared" si="1"/>
        <v>9000</v>
      </c>
      <c r="I21" s="47"/>
    </row>
    <row r="22" spans="2:19" ht="36" x14ac:dyDescent="0.25">
      <c r="B22" s="44"/>
      <c r="C22" s="67"/>
      <c r="D22" s="60"/>
      <c r="E22" s="6" t="s">
        <v>21</v>
      </c>
      <c r="F22" s="7">
        <v>1</v>
      </c>
      <c r="G22" s="7">
        <v>4000</v>
      </c>
      <c r="H22" s="8">
        <f t="shared" si="1"/>
        <v>4000</v>
      </c>
      <c r="I22" s="47"/>
    </row>
    <row r="23" spans="2:19" ht="36" x14ac:dyDescent="0.25">
      <c r="B23" s="44"/>
      <c r="C23" s="67"/>
      <c r="D23" s="60"/>
      <c r="E23" s="6" t="s">
        <v>22</v>
      </c>
      <c r="F23" s="7">
        <v>1</v>
      </c>
      <c r="G23" s="7">
        <v>3000</v>
      </c>
      <c r="H23" s="8">
        <f t="shared" si="1"/>
        <v>3000</v>
      </c>
      <c r="I23" s="47"/>
    </row>
    <row r="24" spans="2:19" x14ac:dyDescent="0.25">
      <c r="B24" s="44">
        <v>5</v>
      </c>
      <c r="C24" s="67" t="s">
        <v>23</v>
      </c>
      <c r="D24" s="60" t="s">
        <v>24</v>
      </c>
      <c r="E24" s="6" t="s">
        <v>25</v>
      </c>
      <c r="F24" s="7">
        <v>6</v>
      </c>
      <c r="G24" s="7">
        <v>1000</v>
      </c>
      <c r="H24" s="8">
        <f t="shared" si="1"/>
        <v>6000</v>
      </c>
      <c r="I24" s="47">
        <f>H24+H25+H28+H26+H27</f>
        <v>25900</v>
      </c>
    </row>
    <row r="25" spans="2:19" x14ac:dyDescent="0.25">
      <c r="B25" s="44"/>
      <c r="C25" s="67"/>
      <c r="D25" s="60"/>
      <c r="E25" s="6" t="s">
        <v>26</v>
      </c>
      <c r="F25" s="7">
        <v>30</v>
      </c>
      <c r="G25" s="7">
        <v>130</v>
      </c>
      <c r="H25" s="8">
        <f t="shared" si="1"/>
        <v>3900</v>
      </c>
      <c r="I25" s="47"/>
    </row>
    <row r="26" spans="2:19" ht="36" x14ac:dyDescent="0.25">
      <c r="B26" s="44"/>
      <c r="C26" s="67"/>
      <c r="D26" s="60"/>
      <c r="E26" s="6" t="s">
        <v>22</v>
      </c>
      <c r="F26" s="7">
        <v>1</v>
      </c>
      <c r="G26" s="7">
        <v>3000</v>
      </c>
      <c r="H26" s="8">
        <f t="shared" si="1"/>
        <v>3000</v>
      </c>
      <c r="I26" s="47"/>
    </row>
    <row r="27" spans="2:19" ht="36" x14ac:dyDescent="0.25">
      <c r="B27" s="44"/>
      <c r="C27" s="67"/>
      <c r="D27" s="60"/>
      <c r="E27" s="6" t="s">
        <v>21</v>
      </c>
      <c r="F27" s="7">
        <v>1</v>
      </c>
      <c r="G27" s="7">
        <v>4000</v>
      </c>
      <c r="H27" s="8">
        <f t="shared" si="1"/>
        <v>4000</v>
      </c>
      <c r="I27" s="47"/>
    </row>
    <row r="28" spans="2:19" ht="33" customHeight="1" x14ac:dyDescent="0.25">
      <c r="B28" s="44"/>
      <c r="C28" s="67"/>
      <c r="D28" s="60"/>
      <c r="E28" s="6" t="s">
        <v>27</v>
      </c>
      <c r="F28" s="7">
        <v>60</v>
      </c>
      <c r="G28" s="7">
        <v>150</v>
      </c>
      <c r="H28" s="8">
        <f t="shared" si="1"/>
        <v>9000</v>
      </c>
      <c r="I28" s="47"/>
      <c r="J28">
        <v>349</v>
      </c>
    </row>
    <row r="29" spans="2:19" ht="63.75" x14ac:dyDescent="0.25">
      <c r="B29" s="9">
        <v>6</v>
      </c>
      <c r="C29" s="10" t="s">
        <v>28</v>
      </c>
      <c r="D29" s="11" t="s">
        <v>29</v>
      </c>
      <c r="E29" s="6" t="s">
        <v>27</v>
      </c>
      <c r="F29" s="7">
        <v>10</v>
      </c>
      <c r="G29" s="7">
        <v>900</v>
      </c>
      <c r="H29" s="8">
        <f t="shared" si="1"/>
        <v>9000</v>
      </c>
      <c r="I29" s="12">
        <f>F29*G29</f>
        <v>9000</v>
      </c>
      <c r="J29">
        <v>349</v>
      </c>
      <c r="O29" t="s">
        <v>30</v>
      </c>
      <c r="P29" t="s">
        <v>31</v>
      </c>
      <c r="Q29" t="s">
        <v>32</v>
      </c>
      <c r="R29" t="s">
        <v>33</v>
      </c>
      <c r="S29" t="s">
        <v>34</v>
      </c>
    </row>
    <row r="30" spans="2:19" ht="18.75" customHeight="1" x14ac:dyDescent="0.25">
      <c r="B30" s="44">
        <v>7</v>
      </c>
      <c r="C30" s="67" t="s">
        <v>82</v>
      </c>
      <c r="D30" s="67" t="s">
        <v>83</v>
      </c>
      <c r="E30" s="75" t="s">
        <v>84</v>
      </c>
      <c r="F30" s="63">
        <v>3</v>
      </c>
      <c r="G30" s="77">
        <v>1500</v>
      </c>
      <c r="H30" s="79">
        <v>4500</v>
      </c>
      <c r="I30" s="47">
        <f>H30+H31</f>
        <v>4500</v>
      </c>
    </row>
    <row r="31" spans="2:19" ht="27.75" customHeight="1" x14ac:dyDescent="0.25">
      <c r="B31" s="44"/>
      <c r="C31" s="67"/>
      <c r="D31" s="67"/>
      <c r="E31" s="76"/>
      <c r="F31" s="64"/>
      <c r="G31" s="78"/>
      <c r="H31" s="80"/>
      <c r="I31" s="47"/>
    </row>
    <row r="32" spans="2:19" ht="15" customHeight="1" x14ac:dyDescent="0.25">
      <c r="C32" s="55" t="s">
        <v>37</v>
      </c>
      <c r="D32" s="55"/>
      <c r="E32" s="55"/>
      <c r="F32" s="55"/>
      <c r="G32" s="55"/>
      <c r="H32" s="55"/>
      <c r="I32" s="16">
        <f>SUM(I10:I31)</f>
        <v>328300</v>
      </c>
    </row>
    <row r="33" spans="2:19" x14ac:dyDescent="0.25">
      <c r="C33" s="17"/>
      <c r="D33" s="17"/>
      <c r="E33" s="17"/>
      <c r="F33" s="17"/>
      <c r="G33" s="17"/>
      <c r="H33" s="17"/>
      <c r="I33" s="16"/>
    </row>
    <row r="34" spans="2:19" x14ac:dyDescent="0.25">
      <c r="C34" s="56" t="s">
        <v>70</v>
      </c>
      <c r="D34" s="74"/>
      <c r="E34" s="74"/>
      <c r="F34" s="74"/>
      <c r="G34" s="74"/>
      <c r="H34" s="74"/>
      <c r="I34" s="16"/>
    </row>
    <row r="36" spans="2:19" x14ac:dyDescent="0.25">
      <c r="B36" s="44">
        <v>1</v>
      </c>
      <c r="C36" s="45" t="s">
        <v>38</v>
      </c>
      <c r="D36" s="46" t="s">
        <v>39</v>
      </c>
      <c r="E36" s="13" t="s">
        <v>25</v>
      </c>
      <c r="F36" s="7">
        <v>3</v>
      </c>
      <c r="G36" s="7">
        <v>500</v>
      </c>
      <c r="H36" s="8">
        <f t="shared" ref="H36:H37" si="2">F36*G36</f>
        <v>1500</v>
      </c>
      <c r="I36" s="47">
        <f>SUM(H36:H38)</f>
        <v>11400</v>
      </c>
    </row>
    <row r="37" spans="2:19" x14ac:dyDescent="0.25">
      <c r="B37" s="44"/>
      <c r="C37" s="45"/>
      <c r="D37" s="46"/>
      <c r="E37" s="13" t="s">
        <v>26</v>
      </c>
      <c r="F37" s="7">
        <v>30</v>
      </c>
      <c r="G37" s="7">
        <v>130</v>
      </c>
      <c r="H37" s="8">
        <f t="shared" si="2"/>
        <v>3900</v>
      </c>
      <c r="I37" s="47"/>
    </row>
    <row r="38" spans="2:19" ht="24.75" x14ac:dyDescent="0.25">
      <c r="B38" s="44"/>
      <c r="C38" s="45"/>
      <c r="D38" s="46"/>
      <c r="E38" s="13" t="s">
        <v>20</v>
      </c>
      <c r="F38" s="7">
        <v>30</v>
      </c>
      <c r="G38" s="7">
        <v>200</v>
      </c>
      <c r="H38" s="8">
        <f>F38*G38</f>
        <v>6000</v>
      </c>
      <c r="I38" s="47"/>
      <c r="J38">
        <v>349</v>
      </c>
    </row>
    <row r="39" spans="2:19" x14ac:dyDescent="0.25">
      <c r="B39" s="71">
        <v>2</v>
      </c>
      <c r="C39" s="45" t="s">
        <v>40</v>
      </c>
      <c r="D39" s="72" t="s">
        <v>41</v>
      </c>
      <c r="E39" s="46" t="s">
        <v>42</v>
      </c>
      <c r="F39" s="71">
        <v>1</v>
      </c>
      <c r="G39" s="70">
        <v>55000</v>
      </c>
      <c r="H39" s="57">
        <f>F39*G39</f>
        <v>55000</v>
      </c>
      <c r="I39" s="47">
        <f>H39+H40+H41+H42</f>
        <v>55000</v>
      </c>
    </row>
    <row r="40" spans="2:19" x14ac:dyDescent="0.25">
      <c r="B40" s="48"/>
      <c r="C40" s="49"/>
      <c r="D40" s="50"/>
      <c r="E40" s="46"/>
      <c r="F40" s="71"/>
      <c r="G40" s="70"/>
      <c r="H40" s="57"/>
      <c r="I40" s="73"/>
    </row>
    <row r="41" spans="2:19" x14ac:dyDescent="0.25">
      <c r="B41" s="48"/>
      <c r="C41" s="49"/>
      <c r="D41" s="50"/>
      <c r="E41" s="46"/>
      <c r="F41" s="71"/>
      <c r="G41" s="70"/>
      <c r="H41" s="57"/>
      <c r="I41" s="73"/>
    </row>
    <row r="42" spans="2:19" x14ac:dyDescent="0.25">
      <c r="B42" s="48"/>
      <c r="C42" s="49"/>
      <c r="D42" s="50"/>
      <c r="E42" s="46"/>
      <c r="F42" s="71"/>
      <c r="G42" s="70"/>
      <c r="H42" s="57"/>
      <c r="I42" s="73"/>
      <c r="J42">
        <v>226</v>
      </c>
    </row>
    <row r="43" spans="2:19" ht="38.25" x14ac:dyDescent="0.25">
      <c r="B43" s="9">
        <v>3</v>
      </c>
      <c r="C43" s="15" t="s">
        <v>7</v>
      </c>
      <c r="D43" s="6" t="s">
        <v>8</v>
      </c>
      <c r="E43" s="6" t="s">
        <v>9</v>
      </c>
      <c r="F43" s="7">
        <v>410</v>
      </c>
      <c r="G43" s="7">
        <v>200</v>
      </c>
      <c r="H43" s="8">
        <f t="shared" ref="H43:H46" si="3">F43*G43</f>
        <v>82000</v>
      </c>
      <c r="I43" s="12">
        <f t="shared" ref="I43:I46" si="4">H43</f>
        <v>82000</v>
      </c>
      <c r="J43">
        <v>226</v>
      </c>
    </row>
    <row r="44" spans="2:19" ht="108.75" x14ac:dyDescent="0.25">
      <c r="B44" s="9">
        <v>4</v>
      </c>
      <c r="C44" s="15" t="s">
        <v>43</v>
      </c>
      <c r="D44" s="6" t="s">
        <v>44</v>
      </c>
      <c r="E44" s="13" t="s">
        <v>45</v>
      </c>
      <c r="F44" s="7">
        <v>1</v>
      </c>
      <c r="G44" s="7">
        <v>40000</v>
      </c>
      <c r="H44" s="8">
        <f t="shared" si="3"/>
        <v>40000</v>
      </c>
      <c r="I44" s="12">
        <f t="shared" si="4"/>
        <v>40000</v>
      </c>
      <c r="J44">
        <v>226</v>
      </c>
    </row>
    <row r="45" spans="2:19" ht="44.25" customHeight="1" x14ac:dyDescent="0.25">
      <c r="B45" s="9">
        <v>5</v>
      </c>
      <c r="C45" s="15" t="s">
        <v>72</v>
      </c>
      <c r="D45" s="6" t="s">
        <v>47</v>
      </c>
      <c r="E45" s="13" t="s">
        <v>48</v>
      </c>
      <c r="F45" s="7">
        <v>4</v>
      </c>
      <c r="G45" s="7">
        <v>45000</v>
      </c>
      <c r="H45" s="8">
        <f t="shared" si="3"/>
        <v>180000</v>
      </c>
      <c r="I45" s="12">
        <f t="shared" si="4"/>
        <v>180000</v>
      </c>
      <c r="J45">
        <v>226</v>
      </c>
    </row>
    <row r="46" spans="2:19" ht="51" x14ac:dyDescent="0.25">
      <c r="B46" s="9">
        <v>6</v>
      </c>
      <c r="C46" s="15" t="s">
        <v>49</v>
      </c>
      <c r="D46" s="6" t="s">
        <v>50</v>
      </c>
      <c r="E46" s="13" t="s">
        <v>42</v>
      </c>
      <c r="F46" s="7">
        <v>1</v>
      </c>
      <c r="G46" s="7">
        <v>60000</v>
      </c>
      <c r="H46" s="8">
        <f t="shared" si="3"/>
        <v>60000</v>
      </c>
      <c r="I46" s="12">
        <f t="shared" si="4"/>
        <v>60000</v>
      </c>
      <c r="J46">
        <v>226</v>
      </c>
    </row>
    <row r="47" spans="2:19" x14ac:dyDescent="0.25">
      <c r="B47" s="44">
        <v>7</v>
      </c>
      <c r="C47" s="67" t="s">
        <v>73</v>
      </c>
      <c r="D47" s="60" t="s">
        <v>51</v>
      </c>
      <c r="E47" s="46" t="s">
        <v>27</v>
      </c>
      <c r="F47" s="70">
        <v>10</v>
      </c>
      <c r="G47" s="70">
        <v>900</v>
      </c>
      <c r="H47" s="57">
        <f>F47*G47</f>
        <v>9000</v>
      </c>
      <c r="I47" s="47">
        <f>H47+H48+H49+H50+H51</f>
        <v>9000</v>
      </c>
      <c r="N47">
        <v>222</v>
      </c>
      <c r="O47" s="18">
        <f>H16</f>
        <v>2400</v>
      </c>
      <c r="S47" s="18">
        <f>O47+P47+Q47+R47</f>
        <v>2400</v>
      </c>
    </row>
    <row r="48" spans="2:19" x14ac:dyDescent="0.25">
      <c r="B48" s="44"/>
      <c r="C48" s="67"/>
      <c r="D48" s="60"/>
      <c r="E48" s="46"/>
      <c r="F48" s="70"/>
      <c r="G48" s="70"/>
      <c r="H48" s="57"/>
      <c r="I48" s="47"/>
      <c r="N48">
        <v>226</v>
      </c>
      <c r="O48" s="18" t="e">
        <f>I10+I13+#REF!+H17+#REF!+#REF!</f>
        <v>#REF!</v>
      </c>
      <c r="P48" s="18" t="e">
        <f>I39+I43+I44+I45+I46+#REF!</f>
        <v>#REF!</v>
      </c>
      <c r="Q48" s="18" t="e">
        <f>I69+#REF!+I94+#REF!+#REF!+#REF!</f>
        <v>#REF!</v>
      </c>
      <c r="R48" s="18" t="e">
        <f>I77+#REF!+#REF!+I90</f>
        <v>#REF!</v>
      </c>
      <c r="S48" s="18" t="e">
        <f t="shared" ref="S48:S50" si="5">O48+P48+Q48+R48</f>
        <v>#REF!</v>
      </c>
    </row>
    <row r="49" spans="2:19" x14ac:dyDescent="0.25">
      <c r="B49" s="44"/>
      <c r="C49" s="67"/>
      <c r="D49" s="60"/>
      <c r="E49" s="46"/>
      <c r="F49" s="70"/>
      <c r="G49" s="70"/>
      <c r="H49" s="57"/>
      <c r="I49" s="47"/>
      <c r="N49">
        <v>342</v>
      </c>
      <c r="O49" s="18">
        <f>H18</f>
        <v>9000</v>
      </c>
      <c r="S49" s="18">
        <f t="shared" si="5"/>
        <v>9000</v>
      </c>
    </row>
    <row r="50" spans="2:19" x14ac:dyDescent="0.25">
      <c r="B50" s="48"/>
      <c r="C50" s="68"/>
      <c r="D50" s="69"/>
      <c r="E50" s="46"/>
      <c r="F50" s="70"/>
      <c r="G50" s="70"/>
      <c r="H50" s="57"/>
      <c r="I50" s="51"/>
      <c r="N50">
        <v>349</v>
      </c>
      <c r="O50" s="18" t="e">
        <f>#REF!+I19+I24+I29+I47+#REF!+#REF!</f>
        <v>#REF!</v>
      </c>
      <c r="P50" s="19">
        <f>I36</f>
        <v>11400</v>
      </c>
      <c r="S50" s="18" t="e">
        <f t="shared" si="5"/>
        <v>#REF!</v>
      </c>
    </row>
    <row r="51" spans="2:19" x14ac:dyDescent="0.25">
      <c r="B51" s="48"/>
      <c r="C51" s="68"/>
      <c r="D51" s="69"/>
      <c r="E51" s="46"/>
      <c r="F51" s="70"/>
      <c r="G51" s="70"/>
      <c r="H51" s="57"/>
      <c r="I51" s="51"/>
      <c r="J51">
        <v>349</v>
      </c>
      <c r="O51" s="18" t="e">
        <f>O47+O48+O49+O50</f>
        <v>#REF!</v>
      </c>
      <c r="P51" s="18" t="e">
        <f>P47+P48+P49+P50</f>
        <v>#REF!</v>
      </c>
      <c r="Q51" s="18" t="e">
        <f>Q47+Q48+Q49+Q50</f>
        <v>#REF!</v>
      </c>
      <c r="R51" s="18" t="e">
        <f>R47+R48+R49+R50</f>
        <v>#REF!</v>
      </c>
      <c r="S51" s="18" t="e">
        <f>S47+S48+S49+S50</f>
        <v>#REF!</v>
      </c>
    </row>
    <row r="52" spans="2:19" ht="15" customHeight="1" x14ac:dyDescent="0.25">
      <c r="B52" s="58">
        <v>8</v>
      </c>
      <c r="C52" s="45" t="s">
        <v>52</v>
      </c>
      <c r="D52" s="60" t="s">
        <v>53</v>
      </c>
      <c r="E52" s="61" t="s">
        <v>54</v>
      </c>
      <c r="F52" s="63">
        <v>2</v>
      </c>
      <c r="G52" s="63">
        <v>25000</v>
      </c>
      <c r="H52" s="65">
        <f>F52*G52</f>
        <v>50000</v>
      </c>
      <c r="I52" s="47">
        <f>H52</f>
        <v>50000</v>
      </c>
      <c r="O52" s="18"/>
      <c r="P52" s="18"/>
      <c r="Q52" s="18"/>
      <c r="R52" s="18"/>
      <c r="S52" s="18"/>
    </row>
    <row r="53" spans="2:19" ht="26.25" customHeight="1" x14ac:dyDescent="0.25">
      <c r="B53" s="59"/>
      <c r="C53" s="45"/>
      <c r="D53" s="60"/>
      <c r="E53" s="62"/>
      <c r="F53" s="64"/>
      <c r="G53" s="64"/>
      <c r="H53" s="66"/>
      <c r="I53" s="47"/>
      <c r="O53" s="18"/>
      <c r="P53" s="18"/>
      <c r="Q53" s="18"/>
      <c r="R53" s="18"/>
      <c r="S53" s="18"/>
    </row>
    <row r="54" spans="2:19" x14ac:dyDescent="0.25">
      <c r="B54" s="70">
        <v>9</v>
      </c>
      <c r="C54" s="45" t="s">
        <v>88</v>
      </c>
      <c r="D54" s="32" t="s">
        <v>58</v>
      </c>
      <c r="E54" s="72" t="s">
        <v>9</v>
      </c>
      <c r="F54" s="26">
        <v>3000</v>
      </c>
      <c r="G54" s="26">
        <v>30</v>
      </c>
      <c r="H54" s="27">
        <f t="shared" ref="H54:H61" si="6">F54*G54</f>
        <v>90000</v>
      </c>
      <c r="I54" s="47">
        <f>SUM(H54:H61)</f>
        <v>472500</v>
      </c>
    </row>
    <row r="55" spans="2:19" x14ac:dyDescent="0.25">
      <c r="B55" s="70"/>
      <c r="C55" s="45"/>
      <c r="D55" s="32" t="s">
        <v>59</v>
      </c>
      <c r="E55" s="72"/>
      <c r="F55" s="26">
        <v>100</v>
      </c>
      <c r="G55" s="26">
        <v>600</v>
      </c>
      <c r="H55" s="27">
        <f t="shared" si="6"/>
        <v>60000</v>
      </c>
      <c r="I55" s="73"/>
    </row>
    <row r="56" spans="2:19" x14ac:dyDescent="0.25">
      <c r="B56" s="70"/>
      <c r="C56" s="45"/>
      <c r="D56" s="32" t="s">
        <v>60</v>
      </c>
      <c r="E56" s="72"/>
      <c r="F56" s="26">
        <v>200</v>
      </c>
      <c r="G56" s="26">
        <v>200</v>
      </c>
      <c r="H56" s="27">
        <f t="shared" si="6"/>
        <v>40000</v>
      </c>
      <c r="I56" s="73"/>
    </row>
    <row r="57" spans="2:19" x14ac:dyDescent="0.25">
      <c r="B57" s="70"/>
      <c r="C57" s="45"/>
      <c r="D57" s="32" t="s">
        <v>61</v>
      </c>
      <c r="E57" s="72"/>
      <c r="F57" s="26">
        <v>500</v>
      </c>
      <c r="G57" s="26">
        <v>280</v>
      </c>
      <c r="H57" s="27">
        <f t="shared" si="6"/>
        <v>140000</v>
      </c>
      <c r="I57" s="73"/>
    </row>
    <row r="58" spans="2:19" x14ac:dyDescent="0.25">
      <c r="B58" s="70"/>
      <c r="C58" s="45"/>
      <c r="D58" s="32" t="s">
        <v>62</v>
      </c>
      <c r="E58" s="72"/>
      <c r="F58" s="26">
        <v>300</v>
      </c>
      <c r="G58" s="26">
        <v>300</v>
      </c>
      <c r="H58" s="27">
        <f t="shared" si="6"/>
        <v>90000</v>
      </c>
      <c r="I58" s="73"/>
    </row>
    <row r="59" spans="2:19" x14ac:dyDescent="0.25">
      <c r="B59" s="70"/>
      <c r="C59" s="45"/>
      <c r="D59" s="32" t="s">
        <v>63</v>
      </c>
      <c r="E59" s="72"/>
      <c r="F59" s="26">
        <v>700</v>
      </c>
      <c r="G59" s="26">
        <v>15</v>
      </c>
      <c r="H59" s="27">
        <f t="shared" si="6"/>
        <v>10500</v>
      </c>
      <c r="I59" s="73"/>
    </row>
    <row r="60" spans="2:19" x14ac:dyDescent="0.25">
      <c r="B60" s="70"/>
      <c r="C60" s="45"/>
      <c r="D60" s="32" t="s">
        <v>64</v>
      </c>
      <c r="E60" s="72"/>
      <c r="F60" s="26">
        <v>300</v>
      </c>
      <c r="G60" s="26">
        <v>15</v>
      </c>
      <c r="H60" s="27">
        <f t="shared" si="6"/>
        <v>4500</v>
      </c>
      <c r="I60" s="73"/>
    </row>
    <row r="61" spans="2:19" x14ac:dyDescent="0.25">
      <c r="B61" s="70"/>
      <c r="C61" s="45"/>
      <c r="D61" s="33" t="s">
        <v>65</v>
      </c>
      <c r="E61" s="72"/>
      <c r="F61" s="26">
        <v>500</v>
      </c>
      <c r="G61" s="26">
        <v>75</v>
      </c>
      <c r="H61" s="27">
        <f t="shared" si="6"/>
        <v>37500</v>
      </c>
      <c r="I61" s="73"/>
      <c r="J61">
        <v>349</v>
      </c>
    </row>
    <row r="62" spans="2:19" ht="63.75" customHeight="1" x14ac:dyDescent="0.25">
      <c r="B62" s="9">
        <v>10</v>
      </c>
      <c r="C62" s="15" t="s">
        <v>55</v>
      </c>
      <c r="D62" s="11" t="s">
        <v>56</v>
      </c>
      <c r="E62" s="52" t="s">
        <v>92</v>
      </c>
      <c r="F62" s="53"/>
      <c r="G62" s="53"/>
      <c r="H62" s="54"/>
      <c r="I62" s="12">
        <v>0</v>
      </c>
    </row>
    <row r="63" spans="2:19" ht="63.75" customHeight="1" x14ac:dyDescent="0.25">
      <c r="B63" s="9">
        <v>11</v>
      </c>
      <c r="C63" s="15" t="s">
        <v>82</v>
      </c>
      <c r="D63" s="11" t="s">
        <v>83</v>
      </c>
      <c r="E63" s="38" t="s">
        <v>84</v>
      </c>
      <c r="F63" s="39">
        <v>3</v>
      </c>
      <c r="G63" s="38">
        <v>1500</v>
      </c>
      <c r="H63" s="38">
        <v>4500</v>
      </c>
      <c r="I63" s="12">
        <v>4500</v>
      </c>
    </row>
    <row r="64" spans="2:19" ht="63.75" customHeight="1" x14ac:dyDescent="0.25">
      <c r="B64" s="9">
        <v>12</v>
      </c>
      <c r="C64" s="15" t="s">
        <v>90</v>
      </c>
      <c r="D64" s="11" t="s">
        <v>91</v>
      </c>
      <c r="E64" s="91" t="s">
        <v>92</v>
      </c>
      <c r="F64" s="91"/>
      <c r="G64" s="91"/>
      <c r="H64" s="91"/>
      <c r="I64" s="12">
        <v>0</v>
      </c>
    </row>
    <row r="65" spans="2:10" ht="15" customHeight="1" x14ac:dyDescent="0.25">
      <c r="C65" s="55" t="s">
        <v>57</v>
      </c>
      <c r="D65" s="55"/>
      <c r="E65" s="55"/>
      <c r="F65" s="55"/>
      <c r="G65" s="55"/>
      <c r="H65" s="55"/>
      <c r="I65" s="16">
        <f>SUM(I36:I63)</f>
        <v>964400</v>
      </c>
    </row>
    <row r="67" spans="2:10" ht="15" customHeight="1" x14ac:dyDescent="0.25">
      <c r="C67" s="90" t="s">
        <v>75</v>
      </c>
      <c r="D67" s="90"/>
      <c r="E67" s="90"/>
      <c r="F67" s="90"/>
      <c r="G67" s="90"/>
      <c r="H67" s="90"/>
    </row>
    <row r="69" spans="2:10" ht="38.25" x14ac:dyDescent="0.25">
      <c r="B69" s="9">
        <v>1</v>
      </c>
      <c r="C69" s="15" t="s">
        <v>72</v>
      </c>
      <c r="D69" s="21" t="s">
        <v>47</v>
      </c>
      <c r="E69" s="34" t="s">
        <v>48</v>
      </c>
      <c r="F69" s="7">
        <v>6</v>
      </c>
      <c r="G69" s="7">
        <v>45000</v>
      </c>
      <c r="H69" s="8">
        <f t="shared" ref="H69" si="7">F69*G69</f>
        <v>270000</v>
      </c>
      <c r="I69" s="23">
        <f>F69*G69</f>
        <v>270000</v>
      </c>
      <c r="J69">
        <v>226</v>
      </c>
    </row>
    <row r="70" spans="2:10" ht="69.75" customHeight="1" x14ac:dyDescent="0.25">
      <c r="B70" s="9">
        <v>2</v>
      </c>
      <c r="C70" s="15" t="s">
        <v>69</v>
      </c>
      <c r="D70" s="11" t="s">
        <v>36</v>
      </c>
      <c r="E70" s="52" t="s">
        <v>92</v>
      </c>
      <c r="F70" s="53"/>
      <c r="G70" s="53"/>
      <c r="H70" s="54"/>
      <c r="I70" s="23">
        <f t="shared" ref="I70:I71" si="8">F70*G70</f>
        <v>0</v>
      </c>
    </row>
    <row r="71" spans="2:10" ht="76.5" x14ac:dyDescent="0.25">
      <c r="B71" s="9">
        <v>3</v>
      </c>
      <c r="C71" s="15" t="s">
        <v>35</v>
      </c>
      <c r="D71" s="11" t="s">
        <v>36</v>
      </c>
      <c r="E71" s="52" t="s">
        <v>92</v>
      </c>
      <c r="F71" s="53"/>
      <c r="G71" s="53"/>
      <c r="H71" s="54"/>
      <c r="I71" s="23">
        <f t="shared" si="8"/>
        <v>0</v>
      </c>
    </row>
    <row r="72" spans="2:10" ht="38.25" x14ac:dyDescent="0.25">
      <c r="B72" s="9">
        <v>4</v>
      </c>
      <c r="C72" s="15" t="s">
        <v>85</v>
      </c>
      <c r="D72" s="11" t="s">
        <v>83</v>
      </c>
      <c r="E72" s="38" t="s">
        <v>84</v>
      </c>
      <c r="F72" s="39">
        <v>3</v>
      </c>
      <c r="G72" s="38">
        <v>1500</v>
      </c>
      <c r="H72" s="38">
        <v>4500</v>
      </c>
      <c r="I72" s="12">
        <v>4500</v>
      </c>
    </row>
    <row r="73" spans="2:10" ht="15.75" customHeight="1" x14ac:dyDescent="0.25">
      <c r="C73" s="55" t="s">
        <v>66</v>
      </c>
      <c r="D73" s="55"/>
      <c r="E73" s="55"/>
      <c r="F73" s="55"/>
      <c r="G73" s="55"/>
      <c r="H73" s="55"/>
      <c r="I73" s="24">
        <f>SUM(I69:I72)</f>
        <v>274500</v>
      </c>
    </row>
    <row r="75" spans="2:10" ht="15" customHeight="1" x14ac:dyDescent="0.25">
      <c r="C75" s="56" t="s">
        <v>76</v>
      </c>
      <c r="D75" s="56"/>
      <c r="E75" s="56"/>
      <c r="F75" s="56"/>
      <c r="G75" s="56"/>
      <c r="H75" s="56"/>
    </row>
    <row r="77" spans="2:10" ht="38.25" x14ac:dyDescent="0.25">
      <c r="B77" s="9">
        <v>1</v>
      </c>
      <c r="C77" s="20" t="s">
        <v>68</v>
      </c>
      <c r="D77" s="21" t="s">
        <v>8</v>
      </c>
      <c r="E77" s="25" t="s">
        <v>9</v>
      </c>
      <c r="F77" s="7">
        <v>400</v>
      </c>
      <c r="G77" s="22">
        <v>1000</v>
      </c>
      <c r="H77" s="8">
        <f>F77*G77</f>
        <v>400000</v>
      </c>
      <c r="I77" s="12">
        <f>H77</f>
        <v>400000</v>
      </c>
      <c r="J77">
        <v>226</v>
      </c>
    </row>
    <row r="78" spans="2:10" hidden="1" x14ac:dyDescent="0.25">
      <c r="B78" s="44"/>
      <c r="C78" s="45"/>
      <c r="D78" s="46"/>
      <c r="E78" s="11"/>
      <c r="F78" s="7"/>
      <c r="G78" s="26"/>
      <c r="H78" s="27">
        <f t="shared" ref="H78:H93" si="9">F78*G78</f>
        <v>0</v>
      </c>
      <c r="I78" s="47">
        <f>H78+H79+H80</f>
        <v>0</v>
      </c>
    </row>
    <row r="79" spans="2:10" hidden="1" x14ac:dyDescent="0.25">
      <c r="B79" s="44"/>
      <c r="C79" s="45"/>
      <c r="D79" s="46"/>
      <c r="E79" s="11"/>
      <c r="F79" s="7"/>
      <c r="G79" s="26"/>
      <c r="H79" s="27">
        <f t="shared" si="9"/>
        <v>0</v>
      </c>
      <c r="I79" s="47"/>
    </row>
    <row r="80" spans="2:10" hidden="1" x14ac:dyDescent="0.25">
      <c r="B80" s="44"/>
      <c r="C80" s="45"/>
      <c r="D80" s="46"/>
      <c r="E80" s="11"/>
      <c r="F80" s="7"/>
      <c r="G80" s="26"/>
      <c r="H80" s="27">
        <f t="shared" si="9"/>
        <v>0</v>
      </c>
      <c r="I80" s="47"/>
    </row>
    <row r="81" spans="2:10" hidden="1" x14ac:dyDescent="0.25">
      <c r="B81" s="9"/>
      <c r="C81" s="15"/>
      <c r="D81" s="6"/>
      <c r="E81" s="14"/>
      <c r="F81" s="7"/>
      <c r="G81" s="26"/>
      <c r="H81" s="27">
        <f t="shared" si="9"/>
        <v>0</v>
      </c>
      <c r="I81" s="12">
        <f>F81*G81</f>
        <v>0</v>
      </c>
    </row>
    <row r="82" spans="2:10" hidden="1" x14ac:dyDescent="0.25">
      <c r="B82" s="44"/>
      <c r="C82" s="45"/>
      <c r="D82" s="46"/>
      <c r="E82" s="11"/>
      <c r="F82" s="7"/>
      <c r="G82" s="26"/>
      <c r="H82" s="27">
        <f t="shared" si="9"/>
        <v>0</v>
      </c>
      <c r="I82" s="47">
        <f>H82+H83+H85+H84</f>
        <v>0</v>
      </c>
    </row>
    <row r="83" spans="2:10" hidden="1" x14ac:dyDescent="0.25">
      <c r="B83" s="44"/>
      <c r="C83" s="45"/>
      <c r="D83" s="46"/>
      <c r="E83" s="11"/>
      <c r="F83" s="7"/>
      <c r="G83" s="26"/>
      <c r="H83" s="27">
        <f t="shared" si="9"/>
        <v>0</v>
      </c>
      <c r="I83" s="47"/>
    </row>
    <row r="84" spans="2:10" hidden="1" x14ac:dyDescent="0.25">
      <c r="B84" s="44"/>
      <c r="C84" s="45"/>
      <c r="D84" s="46"/>
      <c r="E84" s="11"/>
      <c r="F84" s="7"/>
      <c r="G84" s="26"/>
      <c r="H84" s="27">
        <f t="shared" si="9"/>
        <v>0</v>
      </c>
      <c r="I84" s="47"/>
    </row>
    <row r="85" spans="2:10" hidden="1" x14ac:dyDescent="0.25">
      <c r="B85" s="44"/>
      <c r="C85" s="45"/>
      <c r="D85" s="46"/>
      <c r="E85" s="11"/>
      <c r="F85" s="7"/>
      <c r="G85" s="26"/>
      <c r="H85" s="27">
        <f t="shared" si="9"/>
        <v>0</v>
      </c>
      <c r="I85" s="47"/>
    </row>
    <row r="86" spans="2:10" hidden="1" x14ac:dyDescent="0.25">
      <c r="B86" s="44"/>
      <c r="C86" s="45"/>
      <c r="D86" s="46"/>
      <c r="E86" s="11"/>
      <c r="F86" s="7"/>
      <c r="G86" s="26"/>
      <c r="H86" s="27">
        <f t="shared" si="9"/>
        <v>0</v>
      </c>
      <c r="I86" s="47">
        <f>H86+H87+H88+H89</f>
        <v>0</v>
      </c>
    </row>
    <row r="87" spans="2:10" hidden="1" x14ac:dyDescent="0.25">
      <c r="B87" s="44"/>
      <c r="C87" s="45"/>
      <c r="D87" s="46"/>
      <c r="E87" s="11"/>
      <c r="F87" s="7"/>
      <c r="G87" s="26"/>
      <c r="H87" s="27">
        <f t="shared" si="9"/>
        <v>0</v>
      </c>
      <c r="I87" s="47"/>
    </row>
    <row r="88" spans="2:10" hidden="1" x14ac:dyDescent="0.25">
      <c r="B88" s="44"/>
      <c r="C88" s="45"/>
      <c r="D88" s="46"/>
      <c r="E88" s="11"/>
      <c r="F88" s="7"/>
      <c r="G88" s="26"/>
      <c r="H88" s="27">
        <f t="shared" si="9"/>
        <v>0</v>
      </c>
      <c r="I88" s="47"/>
    </row>
    <row r="89" spans="2:10" hidden="1" x14ac:dyDescent="0.25">
      <c r="B89" s="48"/>
      <c r="C89" s="49"/>
      <c r="D89" s="50"/>
      <c r="E89" s="11"/>
      <c r="F89" s="7"/>
      <c r="G89" s="26"/>
      <c r="H89" s="27">
        <f t="shared" si="9"/>
        <v>0</v>
      </c>
      <c r="I89" s="51"/>
    </row>
    <row r="90" spans="2:10" ht="15" hidden="1" customHeight="1" x14ac:dyDescent="0.25">
      <c r="B90" s="44">
        <v>2</v>
      </c>
      <c r="C90" s="28" t="s">
        <v>46</v>
      </c>
      <c r="D90" s="29" t="s">
        <v>47</v>
      </c>
      <c r="E90" s="30" t="s">
        <v>48</v>
      </c>
      <c r="F90" s="7"/>
      <c r="G90" s="26"/>
      <c r="H90" s="27"/>
      <c r="I90" s="47">
        <f>H92</f>
        <v>90000</v>
      </c>
    </row>
    <row r="91" spans="2:10" ht="15" hidden="1" customHeight="1" x14ac:dyDescent="0.25">
      <c r="B91" s="44"/>
      <c r="C91" s="28" t="s">
        <v>46</v>
      </c>
      <c r="D91" s="29" t="s">
        <v>47</v>
      </c>
      <c r="E91" s="30" t="s">
        <v>48</v>
      </c>
      <c r="F91" s="7"/>
      <c r="G91" s="26"/>
      <c r="H91" s="27">
        <f t="shared" si="9"/>
        <v>0</v>
      </c>
      <c r="I91" s="47"/>
    </row>
    <row r="92" spans="2:10" ht="42" customHeight="1" x14ac:dyDescent="0.25">
      <c r="B92" s="44"/>
      <c r="C92" s="15" t="s">
        <v>46</v>
      </c>
      <c r="D92" s="6" t="s">
        <v>47</v>
      </c>
      <c r="E92" s="14" t="s">
        <v>48</v>
      </c>
      <c r="F92" s="26">
        <v>2</v>
      </c>
      <c r="G92" s="26">
        <v>45000</v>
      </c>
      <c r="H92" s="27">
        <f t="shared" si="9"/>
        <v>90000</v>
      </c>
      <c r="I92" s="47"/>
      <c r="J92">
        <v>226</v>
      </c>
    </row>
    <row r="93" spans="2:10" ht="42" customHeight="1" x14ac:dyDescent="0.25">
      <c r="B93" s="9">
        <v>3</v>
      </c>
      <c r="C93" s="35" t="s">
        <v>79</v>
      </c>
      <c r="D93" s="6" t="s">
        <v>8</v>
      </c>
      <c r="E93" s="14" t="s">
        <v>74</v>
      </c>
      <c r="F93" s="26">
        <v>100</v>
      </c>
      <c r="G93" s="26">
        <v>450</v>
      </c>
      <c r="H93" s="27">
        <f t="shared" si="9"/>
        <v>45000</v>
      </c>
      <c r="I93" s="12">
        <f>H93</f>
        <v>45000</v>
      </c>
    </row>
    <row r="94" spans="2:10" ht="42" customHeight="1" x14ac:dyDescent="0.25">
      <c r="B94" s="9">
        <v>4</v>
      </c>
      <c r="C94" s="36" t="s">
        <v>77</v>
      </c>
      <c r="D94" s="21" t="s">
        <v>8</v>
      </c>
      <c r="E94" s="34" t="s">
        <v>9</v>
      </c>
      <c r="F94" s="22">
        <v>100</v>
      </c>
      <c r="G94" s="7">
        <v>900</v>
      </c>
      <c r="H94" s="8">
        <f>F94*G94</f>
        <v>90000</v>
      </c>
      <c r="I94" s="23">
        <f>H94</f>
        <v>90000</v>
      </c>
    </row>
    <row r="95" spans="2:10" ht="42" customHeight="1" x14ac:dyDescent="0.25">
      <c r="B95" s="9">
        <v>5</v>
      </c>
      <c r="C95" s="15" t="s">
        <v>86</v>
      </c>
      <c r="D95" s="11" t="s">
        <v>83</v>
      </c>
      <c r="E95" s="38" t="s">
        <v>84</v>
      </c>
      <c r="F95" s="39">
        <v>3</v>
      </c>
      <c r="G95" s="38">
        <v>1500</v>
      </c>
      <c r="H95" s="38">
        <v>4500</v>
      </c>
      <c r="I95" s="12">
        <v>4500</v>
      </c>
    </row>
    <row r="96" spans="2:10" ht="15.75" x14ac:dyDescent="0.25">
      <c r="C96" s="55" t="s">
        <v>67</v>
      </c>
      <c r="D96" s="55"/>
      <c r="E96" s="55"/>
      <c r="F96" s="55"/>
      <c r="G96" s="55"/>
      <c r="H96" s="55"/>
      <c r="I96" s="24">
        <f>SUM(I77:I95)</f>
        <v>629500</v>
      </c>
    </row>
    <row r="98" spans="4:9" ht="17.25" x14ac:dyDescent="0.3">
      <c r="D98" s="43" t="s">
        <v>80</v>
      </c>
      <c r="E98" s="43"/>
      <c r="F98" s="43"/>
      <c r="G98" s="43"/>
      <c r="H98" s="43"/>
      <c r="I98" s="31">
        <f>I32+I65+I73+I96</f>
        <v>2196700</v>
      </c>
    </row>
  </sheetData>
  <mergeCells count="99">
    <mergeCell ref="I54:I61"/>
    <mergeCell ref="B54:B61"/>
    <mergeCell ref="C54:C61"/>
    <mergeCell ref="E54:E61"/>
    <mergeCell ref="E70:H70"/>
    <mergeCell ref="E62:H62"/>
    <mergeCell ref="C65:H65"/>
    <mergeCell ref="C67:H67"/>
    <mergeCell ref="E64:H64"/>
    <mergeCell ref="C3:I3"/>
    <mergeCell ref="C5:I5"/>
    <mergeCell ref="C7:H7"/>
    <mergeCell ref="B10:B12"/>
    <mergeCell ref="C10:C12"/>
    <mergeCell ref="D10:D12"/>
    <mergeCell ref="E10:E12"/>
    <mergeCell ref="F10:F12"/>
    <mergeCell ref="G10:G12"/>
    <mergeCell ref="H10:H12"/>
    <mergeCell ref="I10:I12"/>
    <mergeCell ref="G13:G15"/>
    <mergeCell ref="H13:H15"/>
    <mergeCell ref="I13:I15"/>
    <mergeCell ref="B16:B18"/>
    <mergeCell ref="C16:C18"/>
    <mergeCell ref="D16:D18"/>
    <mergeCell ref="I16:I18"/>
    <mergeCell ref="B13:B15"/>
    <mergeCell ref="C13:C15"/>
    <mergeCell ref="D13:D15"/>
    <mergeCell ref="E13:E15"/>
    <mergeCell ref="F13:F15"/>
    <mergeCell ref="B19:B23"/>
    <mergeCell ref="C19:C23"/>
    <mergeCell ref="D19:D23"/>
    <mergeCell ref="I19:I23"/>
    <mergeCell ref="B24:B28"/>
    <mergeCell ref="C24:C28"/>
    <mergeCell ref="D24:D28"/>
    <mergeCell ref="I24:I28"/>
    <mergeCell ref="B30:B31"/>
    <mergeCell ref="C30:C31"/>
    <mergeCell ref="D30:D31"/>
    <mergeCell ref="I30:I31"/>
    <mergeCell ref="E30:E31"/>
    <mergeCell ref="F30:F31"/>
    <mergeCell ref="G30:G31"/>
    <mergeCell ref="H30:H31"/>
    <mergeCell ref="C32:H32"/>
    <mergeCell ref="C34:H34"/>
    <mergeCell ref="B36:B38"/>
    <mergeCell ref="C36:C38"/>
    <mergeCell ref="D36:D38"/>
    <mergeCell ref="I36:I38"/>
    <mergeCell ref="B39:B42"/>
    <mergeCell ref="C39:C42"/>
    <mergeCell ref="D39:D42"/>
    <mergeCell ref="E39:E42"/>
    <mergeCell ref="F39:F42"/>
    <mergeCell ref="G39:G42"/>
    <mergeCell ref="H39:H42"/>
    <mergeCell ref="I39:I42"/>
    <mergeCell ref="H47:H51"/>
    <mergeCell ref="I47:I51"/>
    <mergeCell ref="B52:B53"/>
    <mergeCell ref="C52:C53"/>
    <mergeCell ref="D52:D53"/>
    <mergeCell ref="E52:E53"/>
    <mergeCell ref="F52:F53"/>
    <mergeCell ref="G52:G53"/>
    <mergeCell ref="H52:H53"/>
    <mergeCell ref="I52:I53"/>
    <mergeCell ref="B47:B51"/>
    <mergeCell ref="C47:C51"/>
    <mergeCell ref="D47:D51"/>
    <mergeCell ref="E47:E51"/>
    <mergeCell ref="F47:F51"/>
    <mergeCell ref="G47:G51"/>
    <mergeCell ref="C73:H73"/>
    <mergeCell ref="C75:H75"/>
    <mergeCell ref="B78:B80"/>
    <mergeCell ref="C78:C80"/>
    <mergeCell ref="D78:D80"/>
    <mergeCell ref="T1:Y1"/>
    <mergeCell ref="F1:K1"/>
    <mergeCell ref="D98:H98"/>
    <mergeCell ref="B82:B85"/>
    <mergeCell ref="C82:C85"/>
    <mergeCell ref="D82:D85"/>
    <mergeCell ref="I82:I85"/>
    <mergeCell ref="B86:B89"/>
    <mergeCell ref="C86:C89"/>
    <mergeCell ref="D86:D89"/>
    <mergeCell ref="I86:I89"/>
    <mergeCell ref="I78:I80"/>
    <mergeCell ref="E71:H71"/>
    <mergeCell ref="B90:B92"/>
    <mergeCell ref="I90:I92"/>
    <mergeCell ref="C96:H96"/>
  </mergeCells>
  <pageMargins left="0.31496062992125984" right="0.11811023622047245" top="0.55118110236220474" bottom="0.35433070866141736" header="0.11811023622047245" footer="0.11811023622047245"/>
  <pageSetup paperSize="9" scale="82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0804_досуг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2021-12-02T12:04:28Z</cp:lastPrinted>
  <dcterms:created xsi:type="dcterms:W3CDTF">2021-07-19T08:33:00Z</dcterms:created>
  <dcterms:modified xsi:type="dcterms:W3CDTF">2022-12-14T12:29:45Z</dcterms:modified>
</cp:coreProperties>
</file>