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66925"/>
  <mc:AlternateContent xmlns:mc="http://schemas.openxmlformats.org/markup-compatibility/2006">
    <mc:Choice Requires="x15">
      <x15ac:absPath xmlns:x15ac="http://schemas.microsoft.com/office/spreadsheetml/2010/11/ac" url="C:\Users\GLAVAMA\Documents\Автово\МА\Постановления\2021 год\"/>
    </mc:Choice>
  </mc:AlternateContent>
  <xr:revisionPtr revIDLastSave="0" documentId="13_ncr:1_{CA2EE277-A241-4049-8FA6-B798E8D954EB}" xr6:coauthVersionLast="47" xr6:coauthVersionMax="47" xr10:uidLastSave="{00000000-0000-0000-0000-000000000000}"/>
  <bookViews>
    <workbookView xWindow="-120" yWindow="-120" windowWidth="29040" windowHeight="15840" xr2:uid="{00000000-000D-0000-FFFF-FFFF00000000}"/>
  </bookViews>
  <sheets>
    <sheet name="Изменения в октябре" sheetId="12" r:id="rId1"/>
  </sheets>
  <definedNames>
    <definedName name="_xlnm.Print_Area" localSheetId="0">'Изменения в октябре'!$A$1:$G$44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0" i="12" l="1"/>
  <c r="F11" i="12"/>
  <c r="E11" i="12"/>
  <c r="C11" i="12" l="1"/>
  <c r="E12" i="12"/>
  <c r="C39" i="12"/>
  <c r="E38" i="12"/>
  <c r="C38" i="12" s="1"/>
  <c r="C37" i="12"/>
  <c r="C36" i="12" s="1"/>
  <c r="G36" i="12"/>
  <c r="F36" i="12"/>
  <c r="D36" i="12"/>
  <c r="D32" i="12" s="1"/>
  <c r="C35" i="12"/>
  <c r="C34" i="12"/>
  <c r="C33" i="12" s="1"/>
  <c r="G33" i="12"/>
  <c r="G32" i="12" s="1"/>
  <c r="F33" i="12"/>
  <c r="F32" i="12" s="1"/>
  <c r="E33" i="12"/>
  <c r="D33" i="12"/>
  <c r="F31" i="12"/>
  <c r="C31" i="12"/>
  <c r="F30" i="12"/>
  <c r="C30" i="12"/>
  <c r="C29" i="12"/>
  <c r="F28" i="12"/>
  <c r="C28" i="12" s="1"/>
  <c r="F27" i="12"/>
  <c r="C27" i="12"/>
  <c r="G26" i="12"/>
  <c r="G24" i="12" s="1"/>
  <c r="F26" i="12"/>
  <c r="F21" i="12" s="1"/>
  <c r="E26" i="12"/>
  <c r="E21" i="12" s="1"/>
  <c r="D26" i="12"/>
  <c r="C25" i="12"/>
  <c r="F23" i="12"/>
  <c r="E23" i="12"/>
  <c r="D23" i="12"/>
  <c r="C22" i="12"/>
  <c r="D21" i="12"/>
  <c r="C20" i="12"/>
  <c r="C19" i="12"/>
  <c r="C18" i="12"/>
  <c r="C17" i="12"/>
  <c r="C16" i="12"/>
  <c r="C15" i="12"/>
  <c r="C14" i="12"/>
  <c r="G13" i="12"/>
  <c r="F13" i="12"/>
  <c r="E13" i="12"/>
  <c r="D13" i="12"/>
  <c r="C13" i="12"/>
  <c r="F12" i="12"/>
  <c r="F9" i="12" s="1"/>
  <c r="C12" i="12"/>
  <c r="C10" i="12"/>
  <c r="G9" i="12"/>
  <c r="E9" i="12"/>
  <c r="D9" i="12"/>
  <c r="D40" i="12" s="1"/>
  <c r="C8" i="12"/>
  <c r="C21" i="12" l="1"/>
  <c r="C26" i="12"/>
  <c r="G23" i="12"/>
  <c r="G21" i="12" s="1"/>
  <c r="G40" i="12" s="1"/>
  <c r="C24" i="12"/>
  <c r="C23" i="12" s="1"/>
  <c r="F40" i="12"/>
  <c r="C9" i="12"/>
  <c r="E36" i="12"/>
  <c r="E32" i="12" s="1"/>
  <c r="E40" i="12" l="1"/>
  <c r="C40" i="12" s="1"/>
  <c r="C32" i="12"/>
</calcChain>
</file>

<file path=xl/sharedStrings.xml><?xml version="1.0" encoding="utf-8"?>
<sst xmlns="http://schemas.openxmlformats.org/spreadsheetml/2006/main" count="73" uniqueCount="72">
  <si>
    <t>№ п/п</t>
  </si>
  <si>
    <t xml:space="preserve">Наименование товара, работ, услуг 
 </t>
  </si>
  <si>
    <t>а) обеспечение ремонта покрытий, расположенных на внутриквартальных территориях</t>
  </si>
  <si>
    <t>2.2</t>
  </si>
  <si>
    <t>3.1</t>
  </si>
  <si>
    <t>3.2</t>
  </si>
  <si>
    <t>3.3</t>
  </si>
  <si>
    <t>3.4</t>
  </si>
  <si>
    <t>г) Размещение, содержание, включая ремонт, элементов озеленения</t>
  </si>
  <si>
    <t>3.5</t>
  </si>
  <si>
    <t>3.6</t>
  </si>
  <si>
    <t>4.1</t>
  </si>
  <si>
    <t>4.2</t>
  </si>
  <si>
    <t>4.3</t>
  </si>
  <si>
    <t>в) завоз песка в песочницы</t>
  </si>
  <si>
    <t>4.4</t>
  </si>
  <si>
    <t>г) демонтаж детского игрового оборудования, восстановление набивного покрытия детской игровой площадки</t>
  </si>
  <si>
    <t>4.5</t>
  </si>
  <si>
    <t>д) установка детского игрового оборудования</t>
  </si>
  <si>
    <t>5.1</t>
  </si>
  <si>
    <t>а) работы по компенсационному озеленению в отношении территорий зеленых насаждений общего пользования местного значения, осуществляемому в соответствии с законом Санкт-Петербурга:</t>
  </si>
  <si>
    <t>5.1.1</t>
  </si>
  <si>
    <t xml:space="preserve"> посадка деревьев</t>
  </si>
  <si>
    <t>5.1.2</t>
  </si>
  <si>
    <t>5.2</t>
  </si>
  <si>
    <t>б) содержание, в том числе уборка, территорий зеленых насаждений общего пользования местного значения (включая расположенных на них элементов благоустройства), защита зеленых насаждений на указанных территориях</t>
  </si>
  <si>
    <t>5.2.1</t>
  </si>
  <si>
    <r>
      <t xml:space="preserve"> уборка территорий зеленых насаждений общего пользования местного значения</t>
    </r>
    <r>
      <rPr>
        <b/>
        <i/>
        <sz val="12"/>
        <color indexed="8"/>
        <rFont val="Times New Roman"/>
        <family val="1"/>
        <charset val="204"/>
      </rPr>
      <t xml:space="preserve"> </t>
    </r>
    <r>
      <rPr>
        <b/>
        <i/>
        <sz val="10"/>
        <color indexed="8"/>
        <rFont val="Times New Roman"/>
        <family val="1"/>
        <charset val="204"/>
      </rPr>
      <t>уборка, территорий зеленых насаждений общего пользования местного значения (включая расположенных на них элементов благоустройства);</t>
    </r>
  </si>
  <si>
    <t xml:space="preserve"> проведение санитарных рубок на территории зеленых насаждений общего пользования местного значения уборка, территорий зеленых насаждений общего пользования местного значения
(удаление деревьев и кустарников; кронирование (омоложение) деревьев и кустарников; фрезерование пней; корчевание кустов)</t>
  </si>
  <si>
    <t>5.3</t>
  </si>
  <si>
    <t>в) создание (размещение), переустройство, восстановление и ремонт объектов зеленых насаждений, расположенных на территориях зеленых насаждений общего пользования местного значения (ремонт газонов)</t>
  </si>
  <si>
    <t>Раздел II. Адреса и объёмы поставок товаров, выполнения работ, оказания услуг</t>
  </si>
  <si>
    <t xml:space="preserve">Если иное не установлено решениями муниципального совета МО Автово, постановлениями местной администрации МО МО Автово, настоящим Приложением, адреса (в границах территории МО МО Автово) поставок товаров, выполнения работ, оказания услуг, перечисленных в разделе I настоящего Приложения (графа «Наименования товаров, работ, услуг»), определяются муниципальным заказчиком.
	Объёмы поставок товаров, выполнения работ, оказания услуг, перечисленных в разделе I настоящего Приложения (графа «Наименования товаров, работ, услуг»), определяются муниципальным заказчиком в соответствии с лимитами финансирования, установленными разделом I настоящего Приложения.  </t>
  </si>
  <si>
    <t>4.6</t>
  </si>
  <si>
    <t>Лимит финансирования на 2021 год 
(в рублях)</t>
  </si>
  <si>
    <t>Лимит финансирования на первый квартал 2021 года (в рублях)</t>
  </si>
  <si>
    <t>Лимит финансирования на второй квартал 2021 года (в рублях)</t>
  </si>
  <si>
    <t>Лимит финансирования на третий квартал 2021 года (в рублях)</t>
  </si>
  <si>
    <t>Лимит финансирования на четвёртый квартал 2021  года (в рублях)</t>
  </si>
  <si>
    <t>4.3.2</t>
  </si>
  <si>
    <t>4.3.1</t>
  </si>
  <si>
    <t>завоз песка в песочницы (закупка песка)</t>
  </si>
  <si>
    <t>завоз песка в песочницы (развозка песка)</t>
  </si>
  <si>
    <t xml:space="preserve"> а) текущий ремонт детского игрового оборудования (работы по ремонту) </t>
  </si>
  <si>
    <t>2.1.2</t>
  </si>
  <si>
    <t>б) обеспечение ремонта покрытий, расположенных на внутриквартальных территориях (закупка материалов для ремонта)</t>
  </si>
  <si>
    <t xml:space="preserve"> в) проведение санитарных рубок (в том числе удаление аварийных, больных деревьев и кустарников) на территориях, не относящихся к территориям зеленых насаждений в соответствии с законом Санкт-Петербурга</t>
  </si>
  <si>
    <t>Итого лимит финансирования на 2021 год</t>
  </si>
  <si>
    <t>а) Ремонт ограждений декоративных, ограждений газонных</t>
  </si>
  <si>
    <t>б) Размещение полусфер</t>
  </si>
  <si>
    <t>д) Размещение информационных щитов</t>
  </si>
  <si>
    <t>е) Ремонт планировочного устройства (за исключением велосипедных дорожек)</t>
  </si>
  <si>
    <t>4.2.1</t>
  </si>
  <si>
    <r>
      <t xml:space="preserve">Обеспечение проектирования благоустройства при размещении элементов благоустройства                           </t>
    </r>
    <r>
      <rPr>
        <b/>
        <u/>
        <sz val="10"/>
        <color rgb="FF000000"/>
        <rFont val="Times New Roman"/>
        <family val="1"/>
        <charset val="204"/>
      </rPr>
      <t xml:space="preserve"> КБК  05036000604135244</t>
    </r>
  </si>
  <si>
    <r>
      <t xml:space="preserve">Содержание внутриквартальных территорий в части обеспечения ремонта покрытий, расположенных на внутриквартальных территориях, и проведения санитарных рубок (в том числе удаление аварийных, больных деревьев и кустарников) на территориях, не относящихся к территориям зеленых насаждений в соответствии с законом Санкт-Петербурга                     </t>
    </r>
    <r>
      <rPr>
        <b/>
        <u/>
        <sz val="10"/>
        <color rgb="FF000000"/>
        <rFont val="Times New Roman"/>
        <family val="1"/>
        <charset val="204"/>
      </rPr>
      <t xml:space="preserve">  КБК  05036000101131244</t>
    </r>
  </si>
  <si>
    <t xml:space="preserve">а) Размещение (установка) ограждений декоративных, ограждений газонных </t>
  </si>
  <si>
    <r>
      <t xml:space="preserve">Размещение, содержание, включая ремонт, ограждений декоративных, ограждений газонных, полусфер, надолбов, приствольных решеток, устройств для вертикального озеленения и цветочного оформления, навесов, беседок, уличной мебели, урн, элементов озеленения, информационных щитов и стендов, планировочного устройства, за исключением велосипедных дорожек; размещение покрытий, в том числе предназначенных для кратковременного и длительного хранения индивидуального автотранспорта, на внутриквартальных территориях </t>
    </r>
    <r>
      <rPr>
        <b/>
        <u/>
        <sz val="10"/>
        <color rgb="FF000000"/>
        <rFont val="Times New Roman"/>
        <family val="1"/>
        <charset val="204"/>
      </rPr>
      <t>КБК 05036000103133244</t>
    </r>
    <r>
      <rPr>
        <b/>
        <sz val="10"/>
        <color indexed="8"/>
        <rFont val="Times New Roman"/>
        <family val="1"/>
        <charset val="204"/>
      </rPr>
      <t xml:space="preserve">: </t>
    </r>
  </si>
  <si>
    <r>
      <t xml:space="preserve">Размещение, содержание спортивных, детских площадок, включая ремонт расположенных на них элементов благоустройства, на внутриквартальных территориях </t>
    </r>
    <r>
      <rPr>
        <b/>
        <u/>
        <sz val="10"/>
        <color rgb="FF000000"/>
        <rFont val="Times New Roman"/>
        <family val="1"/>
        <charset val="204"/>
      </rPr>
      <t>КБК 05036000401161244</t>
    </r>
    <r>
      <rPr>
        <b/>
        <sz val="10"/>
        <color indexed="8"/>
        <rFont val="Times New Roman"/>
        <family val="1"/>
        <charset val="204"/>
      </rPr>
      <t>:</t>
    </r>
  </si>
  <si>
    <t>ремонт детского игрового оборудования (материальные запасы)</t>
  </si>
  <si>
    <t>б) ремонт детского игрового оборудования  в том числе:</t>
  </si>
  <si>
    <r>
      <t>в)</t>
    </r>
    <r>
      <rPr>
        <i/>
        <sz val="12"/>
        <color indexed="8"/>
        <rFont val="Times New Roman"/>
        <family val="1"/>
        <charset val="204"/>
      </rPr>
      <t xml:space="preserve"> </t>
    </r>
    <r>
      <rPr>
        <i/>
        <sz val="10"/>
        <color indexed="8"/>
        <rFont val="Times New Roman"/>
        <family val="1"/>
        <charset val="204"/>
      </rPr>
      <t>Размещение уличной мебели, урн</t>
    </r>
  </si>
  <si>
    <t>2.1</t>
  </si>
  <si>
    <t>4.2.2</t>
  </si>
  <si>
    <t>5.2.2</t>
  </si>
  <si>
    <t>Перечень мероприятий по благоустройству территории МО МО Автово в 2021 году</t>
  </si>
  <si>
    <t>Лимит финансирования на 2021 год – 29 181 000,00 рублей</t>
  </si>
  <si>
    <r>
      <t xml:space="preserve">Осуществление работ в сфере озеленения на территории муниципального образования </t>
    </r>
    <r>
      <rPr>
        <b/>
        <u/>
        <sz val="10"/>
        <color rgb="FF000000"/>
        <rFont val="Times New Roman"/>
        <family val="1"/>
        <charset val="204"/>
      </rPr>
      <t>КБК 05036000301151244</t>
    </r>
  </si>
  <si>
    <t>3кв.</t>
  </si>
  <si>
    <t xml:space="preserve"> посадка  кустов</t>
  </si>
  <si>
    <t>ремонт детского игрового оборудования (основные средства)</t>
  </si>
  <si>
    <t>г) размещение  и ремонт покрытий покрытий</t>
  </si>
  <si>
    <t>Приложение к постановлению местной администрации
МО МО Автово от 1 октября  2021 года № 34/1-п
Временно исполняющий обязанности главы местной администрации МО МО Автово
_______________________ А.В. Кесаев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</si>
</sst>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204"/>
      <scheme val="minor"/>
    </font>
    <font>
      <sz val="11"/>
      <color indexed="8"/>
      <name val="Times New Roman"/>
      <family val="1"/>
      <charset val="204"/>
    </font>
    <font>
      <b/>
      <sz val="12"/>
      <color indexed="8"/>
      <name val="Times New Roman"/>
      <family val="1"/>
      <charset val="204"/>
    </font>
    <font>
      <b/>
      <sz val="11"/>
      <color indexed="8"/>
      <name val="Times New Roman"/>
      <family val="1"/>
      <charset val="204"/>
    </font>
    <font>
      <b/>
      <sz val="9"/>
      <color indexed="8"/>
      <name val="Times New Roman"/>
      <family val="1"/>
      <charset val="204"/>
    </font>
    <font>
      <b/>
      <sz val="10"/>
      <color indexed="8"/>
      <name val="Times New Roman"/>
      <family val="1"/>
      <charset val="204"/>
    </font>
    <font>
      <b/>
      <i/>
      <sz val="10"/>
      <color indexed="8"/>
      <name val="Times New Roman"/>
      <family val="1"/>
      <charset val="204"/>
    </font>
    <font>
      <i/>
      <sz val="11"/>
      <color indexed="8"/>
      <name val="Times New Roman"/>
      <family val="1"/>
      <charset val="204"/>
    </font>
    <font>
      <b/>
      <i/>
      <sz val="12"/>
      <color indexed="8"/>
      <name val="Times New Roman"/>
      <family val="1"/>
      <charset val="204"/>
    </font>
    <font>
      <sz val="11"/>
      <name val="Times New Roman"/>
      <family val="1"/>
      <charset val="204"/>
    </font>
    <font>
      <b/>
      <i/>
      <sz val="10"/>
      <name val="Times New Roman"/>
      <family val="1"/>
      <charset val="204"/>
    </font>
    <font>
      <i/>
      <sz val="11"/>
      <name val="Times New Roman"/>
      <family val="1"/>
      <charset val="204"/>
    </font>
    <font>
      <b/>
      <i/>
      <sz val="11"/>
      <color indexed="8"/>
      <name val="Times New Roman"/>
      <family val="1"/>
      <charset val="204"/>
    </font>
    <font>
      <sz val="12"/>
      <color theme="1"/>
      <name val="Times New Roman"/>
      <family val="1"/>
      <charset val="204"/>
    </font>
    <font>
      <b/>
      <u/>
      <sz val="10"/>
      <color rgb="FF000000"/>
      <name val="Times New Roman"/>
      <family val="1"/>
      <charset val="204"/>
    </font>
    <font>
      <i/>
      <sz val="10"/>
      <color indexed="8"/>
      <name val="Times New Roman"/>
      <family val="1"/>
      <charset val="204"/>
    </font>
    <font>
      <b/>
      <i/>
      <sz val="11"/>
      <name val="Times New Roman"/>
      <family val="1"/>
      <charset val="204"/>
    </font>
    <font>
      <i/>
      <sz val="10"/>
      <name val="Times New Roman"/>
      <family val="1"/>
      <charset val="204"/>
    </font>
    <font>
      <i/>
      <sz val="12"/>
      <color indexed="8"/>
      <name val="Times New Roman"/>
      <family val="1"/>
      <charset val="204"/>
    </font>
    <font>
      <b/>
      <sz val="11"/>
      <name val="Times New Roman"/>
      <family val="1"/>
      <charset val="204"/>
    </font>
    <font>
      <sz val="11"/>
      <color theme="1"/>
      <name val="Times New Roman"/>
      <family val="1"/>
      <charset val="204"/>
    </font>
    <font>
      <b/>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55">
    <xf numFmtId="0" fontId="0" fillId="0" borderId="0" xfId="0"/>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shrinkToFit="1"/>
    </xf>
    <xf numFmtId="4" fontId="3"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shrinkToFit="1"/>
    </xf>
    <xf numFmtId="49" fontId="1" fillId="0" borderId="1" xfId="0" applyNumberFormat="1" applyFont="1" applyBorder="1" applyAlignment="1">
      <alignment horizontal="center" vertical="center"/>
    </xf>
    <xf numFmtId="4" fontId="7" fillId="0" borderId="1" xfId="0" applyNumberFormat="1" applyFont="1" applyBorder="1" applyAlignment="1">
      <alignment horizontal="center" vertical="center" wrapText="1"/>
    </xf>
    <xf numFmtId="4" fontId="7" fillId="0" borderId="1" xfId="0" applyNumberFormat="1" applyFont="1" applyBorder="1" applyAlignment="1">
      <alignment horizontal="center" vertical="center" wrapText="1" shrinkToFit="1"/>
    </xf>
    <xf numFmtId="49" fontId="9" fillId="0" borderId="1" xfId="0" applyNumberFormat="1" applyFont="1" applyBorder="1" applyAlignment="1">
      <alignment horizontal="center" vertical="center"/>
    </xf>
    <xf numFmtId="0" fontId="10" fillId="0" borderId="1" xfId="0" applyFont="1" applyBorder="1" applyAlignment="1">
      <alignment horizontal="justify" vertical="center" wrapText="1"/>
    </xf>
    <xf numFmtId="4" fontId="11" fillId="0" borderId="1" xfId="0" applyNumberFormat="1" applyFont="1" applyBorder="1" applyAlignment="1">
      <alignment horizontal="center" vertical="center" wrapText="1"/>
    </xf>
    <xf numFmtId="49" fontId="12" fillId="0" borderId="1" xfId="0" applyNumberFormat="1" applyFont="1" applyBorder="1" applyAlignment="1">
      <alignment horizontal="center" vertical="center"/>
    </xf>
    <xf numFmtId="0" fontId="5" fillId="0" borderId="1" xfId="0" applyFont="1" applyBorder="1" applyAlignment="1">
      <alignment horizontal="justify" vertical="center" wrapText="1"/>
    </xf>
    <xf numFmtId="49" fontId="7" fillId="0" borderId="1" xfId="0" applyNumberFormat="1" applyFont="1" applyBorder="1" applyAlignment="1">
      <alignment horizontal="center" vertical="center"/>
    </xf>
    <xf numFmtId="0" fontId="6" fillId="0" borderId="1" xfId="0" quotePrefix="1" applyFont="1" applyBorder="1" applyAlignment="1">
      <alignment horizontal="justify" vertical="center" wrapText="1"/>
    </xf>
    <xf numFmtId="0" fontId="0" fillId="0" borderId="1" xfId="0" applyBorder="1"/>
    <xf numFmtId="0" fontId="5" fillId="0" borderId="1" xfId="0" applyFont="1" applyBorder="1" applyAlignment="1">
      <alignment horizontal="center" vertical="center" wrapText="1" shrinkToFit="1"/>
    </xf>
    <xf numFmtId="0" fontId="5" fillId="0" borderId="0" xfId="0" applyFont="1" applyAlignment="1">
      <alignment horizontal="center" vertical="center" wrapText="1" shrinkToFit="1"/>
    </xf>
    <xf numFmtId="4" fontId="2" fillId="0" borderId="0" xfId="0" applyNumberFormat="1" applyFont="1" applyAlignment="1">
      <alignment horizontal="center" wrapText="1"/>
    </xf>
    <xf numFmtId="0" fontId="5" fillId="0" borderId="1" xfId="0" applyFont="1" applyBorder="1" applyAlignment="1">
      <alignment horizontal="justify" vertical="center" wrapText="1" shrinkToFit="1"/>
    </xf>
    <xf numFmtId="0" fontId="6" fillId="0" borderId="1" xfId="0" applyFont="1" applyBorder="1" applyAlignment="1">
      <alignment horizontal="justify" vertical="center" wrapText="1" shrinkToFit="1"/>
    </xf>
    <xf numFmtId="4" fontId="7" fillId="2" borderId="1"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shrinkToFit="1"/>
    </xf>
    <xf numFmtId="0" fontId="15" fillId="0" borderId="1" xfId="0" applyFont="1" applyBorder="1" applyAlignment="1">
      <alignment horizontal="justify" vertical="center" wrapText="1" shrinkToFit="1"/>
    </xf>
    <xf numFmtId="4" fontId="12" fillId="0" borderId="1" xfId="0" applyNumberFormat="1" applyFont="1" applyBorder="1" applyAlignment="1">
      <alignment horizontal="center" vertical="center" wrapText="1"/>
    </xf>
    <xf numFmtId="4" fontId="16" fillId="0" borderId="1" xfId="0" applyNumberFormat="1" applyFont="1" applyBorder="1" applyAlignment="1">
      <alignment horizontal="center" vertical="center" wrapText="1"/>
    </xf>
    <xf numFmtId="0" fontId="17" fillId="0" borderId="1" xfId="0" applyFont="1" applyBorder="1" applyAlignment="1">
      <alignment horizontal="justify" vertical="center" wrapText="1"/>
    </xf>
    <xf numFmtId="49" fontId="3" fillId="0" borderId="1" xfId="0" applyNumberFormat="1" applyFont="1" applyBorder="1" applyAlignment="1">
      <alignment horizontal="center" vertical="center"/>
    </xf>
    <xf numFmtId="0" fontId="15" fillId="0" borderId="1" xfId="0" applyFont="1" applyBorder="1" applyAlignment="1">
      <alignment horizontal="justify" vertical="center" wrapText="1"/>
    </xf>
    <xf numFmtId="49" fontId="19" fillId="0" borderId="1" xfId="0" applyNumberFormat="1" applyFont="1" applyBorder="1" applyAlignment="1">
      <alignment horizontal="center" vertical="center"/>
    </xf>
    <xf numFmtId="49" fontId="7" fillId="2" borderId="1" xfId="0" applyNumberFormat="1" applyFont="1" applyFill="1" applyBorder="1" applyAlignment="1">
      <alignment horizontal="center" vertical="center"/>
    </xf>
    <xf numFmtId="0" fontId="15" fillId="2" borderId="1" xfId="0" quotePrefix="1" applyFont="1" applyFill="1" applyBorder="1" applyAlignment="1">
      <alignment horizontal="justify" vertical="center" wrapText="1"/>
    </xf>
    <xf numFmtId="0" fontId="15" fillId="0" borderId="1" xfId="0" quotePrefix="1" applyFont="1" applyBorder="1" applyAlignment="1">
      <alignment horizontal="justify"/>
    </xf>
    <xf numFmtId="0" fontId="5" fillId="0" borderId="1" xfId="0" applyFont="1" applyBorder="1" applyAlignment="1">
      <alignment horizontal="left" vertical="center" wrapText="1" shrinkToFit="1"/>
    </xf>
    <xf numFmtId="0" fontId="6" fillId="0" borderId="1" xfId="0" applyFont="1" applyBorder="1" applyAlignment="1">
      <alignment horizontal="left" vertical="center" wrapText="1" shrinkToFit="1"/>
    </xf>
    <xf numFmtId="0" fontId="6" fillId="0" borderId="1" xfId="0" applyFont="1" applyBorder="1" applyAlignment="1">
      <alignment horizontal="left" vertical="center" wrapText="1"/>
    </xf>
    <xf numFmtId="0" fontId="6" fillId="0" borderId="1" xfId="0" quotePrefix="1" applyFont="1" applyBorder="1" applyAlignment="1">
      <alignment horizontal="left" vertical="center" wrapText="1"/>
    </xf>
    <xf numFmtId="0" fontId="20" fillId="0" borderId="0" xfId="0" applyFont="1" applyAlignment="1">
      <alignment horizontal="left" wrapText="1" shrinkToFit="1"/>
    </xf>
    <xf numFmtId="4" fontId="2" fillId="0" borderId="1" xfId="0" applyNumberFormat="1" applyFont="1" applyBorder="1" applyAlignment="1">
      <alignment horizontal="center" vertical="center" wrapText="1"/>
    </xf>
    <xf numFmtId="0" fontId="15" fillId="0" borderId="1" xfId="0" applyFont="1" applyBorder="1" applyAlignment="1">
      <alignment horizontal="left" vertical="center" wrapText="1" shrinkToFit="1"/>
    </xf>
    <xf numFmtId="0" fontId="15" fillId="0" borderId="1" xfId="0" applyFont="1" applyBorder="1" applyAlignment="1">
      <alignment horizontal="left" vertical="center" wrapText="1"/>
    </xf>
    <xf numFmtId="0" fontId="15" fillId="0" borderId="1" xfId="0" applyFont="1" applyBorder="1" applyAlignment="1">
      <alignment horizontal="left" wrapText="1" shrinkToFit="1"/>
    </xf>
    <xf numFmtId="49" fontId="3" fillId="2" borderId="1" xfId="0" applyNumberFormat="1" applyFont="1" applyFill="1" applyBorder="1" applyAlignment="1">
      <alignment horizontal="center" vertical="center"/>
    </xf>
    <xf numFmtId="0" fontId="6" fillId="2" borderId="1" xfId="0" applyFont="1" applyFill="1" applyBorder="1" applyAlignment="1">
      <alignment horizontal="justify" vertical="center" wrapText="1"/>
    </xf>
    <xf numFmtId="4" fontId="12" fillId="2" borderId="1" xfId="0" applyNumberFormat="1" applyFont="1" applyFill="1" applyBorder="1" applyAlignment="1">
      <alignment horizontal="center" vertical="center" wrapText="1"/>
    </xf>
    <xf numFmtId="4" fontId="11" fillId="0" borderId="2" xfId="0" applyNumberFormat="1" applyFont="1" applyFill="1" applyBorder="1" applyAlignment="1">
      <alignment horizontal="center" vertical="center" wrapText="1"/>
    </xf>
    <xf numFmtId="4" fontId="12" fillId="2" borderId="2" xfId="0" applyNumberFormat="1" applyFont="1" applyFill="1" applyBorder="1" applyAlignment="1">
      <alignment horizontal="center" vertical="center" wrapText="1"/>
    </xf>
    <xf numFmtId="0" fontId="13" fillId="2" borderId="0" xfId="0" applyFont="1" applyFill="1" applyAlignment="1">
      <alignment horizontal="right" wrapText="1" shrinkToFit="1"/>
    </xf>
    <xf numFmtId="0" fontId="21" fillId="0" borderId="0" xfId="0" applyFont="1" applyAlignment="1">
      <alignment horizontal="center" vertical="center"/>
    </xf>
    <xf numFmtId="0" fontId="2" fillId="0" borderId="0" xfId="0" applyFont="1" applyAlignment="1">
      <alignment horizontal="center" vertical="center" wrapText="1" shrinkToFit="1"/>
    </xf>
    <xf numFmtId="0" fontId="3" fillId="0" borderId="0" xfId="0" applyFont="1" applyAlignment="1">
      <alignment horizontal="center" vertical="center" wrapText="1" shrinkToFit="1"/>
    </xf>
    <xf numFmtId="0" fontId="0" fillId="0" borderId="0" xfId="0" applyAlignment="1">
      <alignment horizontal="center" wrapText="1"/>
    </xf>
    <xf numFmtId="0" fontId="1" fillId="0" borderId="0" xfId="0" applyFont="1" applyAlignment="1">
      <alignment horizontal="center" wrapText="1" shrinkToFi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8FA3F-7557-4FDC-BABD-70BE4A954FB7}">
  <dimension ref="A1:H44"/>
  <sheetViews>
    <sheetView tabSelected="1" view="pageBreakPreview" zoomScaleNormal="100" zoomScaleSheetLayoutView="100" workbookViewId="0">
      <selection activeCell="F8" sqref="F8"/>
    </sheetView>
  </sheetViews>
  <sheetFormatPr defaultRowHeight="15" x14ac:dyDescent="0.25"/>
  <cols>
    <col min="1" max="1" width="6.140625" customWidth="1"/>
    <col min="2" max="2" width="32.85546875" customWidth="1"/>
    <col min="3" max="4" width="14.7109375" customWidth="1"/>
    <col min="5" max="5" width="13" customWidth="1"/>
    <col min="6" max="6" width="15" customWidth="1"/>
    <col min="7" max="7" width="13.7109375" customWidth="1"/>
  </cols>
  <sheetData>
    <row r="1" spans="1:7" ht="133.5" customHeight="1" x14ac:dyDescent="0.25">
      <c r="D1" s="49" t="s">
        <v>71</v>
      </c>
      <c r="E1" s="49"/>
      <c r="F1" s="49"/>
      <c r="G1" s="49"/>
    </row>
    <row r="2" spans="1:7" x14ac:dyDescent="0.25">
      <c r="D2" s="39"/>
      <c r="E2" s="39"/>
    </row>
    <row r="3" spans="1:7" ht="25.5" customHeight="1" x14ac:dyDescent="0.25">
      <c r="A3" s="50" t="s">
        <v>64</v>
      </c>
      <c r="B3" s="50"/>
      <c r="C3" s="50"/>
      <c r="D3" s="50"/>
      <c r="E3" s="50"/>
      <c r="F3" s="50"/>
      <c r="G3" s="50"/>
    </row>
    <row r="5" spans="1:7" ht="15.75" x14ac:dyDescent="0.25">
      <c r="A5" s="51" t="s">
        <v>65</v>
      </c>
      <c r="B5" s="51"/>
      <c r="C5" s="51"/>
      <c r="D5" s="51"/>
      <c r="E5" s="51"/>
      <c r="F5" s="51"/>
      <c r="G5" s="51"/>
    </row>
    <row r="7" spans="1:7" ht="75" customHeight="1" x14ac:dyDescent="0.25">
      <c r="A7" s="1" t="s">
        <v>0</v>
      </c>
      <c r="B7" s="2" t="s">
        <v>1</v>
      </c>
      <c r="C7" s="3" t="s">
        <v>34</v>
      </c>
      <c r="D7" s="3" t="s">
        <v>35</v>
      </c>
      <c r="E7" s="4" t="s">
        <v>36</v>
      </c>
      <c r="F7" s="3" t="s">
        <v>37</v>
      </c>
      <c r="G7" s="4" t="s">
        <v>38</v>
      </c>
    </row>
    <row r="8" spans="1:7" ht="57" customHeight="1" x14ac:dyDescent="0.25">
      <c r="A8" s="1">
        <v>1</v>
      </c>
      <c r="B8" s="35" t="s">
        <v>53</v>
      </c>
      <c r="C8" s="5">
        <f>D8+E8+F8+G8</f>
        <v>160000</v>
      </c>
      <c r="D8" s="6">
        <v>80000</v>
      </c>
      <c r="E8" s="6">
        <v>80000</v>
      </c>
      <c r="F8" s="6">
        <v>0</v>
      </c>
      <c r="G8" s="6">
        <v>0</v>
      </c>
    </row>
    <row r="9" spans="1:7" ht="163.5" customHeight="1" x14ac:dyDescent="0.25">
      <c r="A9" s="1">
        <v>2</v>
      </c>
      <c r="B9" s="35" t="s">
        <v>54</v>
      </c>
      <c r="C9" s="5">
        <f>SUM(D9:G9)</f>
        <v>4330000</v>
      </c>
      <c r="D9" s="6">
        <f>SUM(D10:D12)</f>
        <v>0</v>
      </c>
      <c r="E9" s="5">
        <f>SUM(E10:E12)</f>
        <v>1100000</v>
      </c>
      <c r="F9" s="6">
        <f>SUM(F10:F12)</f>
        <v>2620000</v>
      </c>
      <c r="G9" s="5">
        <f>SUM(G10:G12)</f>
        <v>610000</v>
      </c>
    </row>
    <row r="10" spans="1:7" ht="48" customHeight="1" x14ac:dyDescent="0.25">
      <c r="A10" s="7" t="s">
        <v>61</v>
      </c>
      <c r="B10" s="36" t="s">
        <v>2</v>
      </c>
      <c r="C10" s="8">
        <f>D10+E10+F10+G10</f>
        <v>3210000</v>
      </c>
      <c r="D10" s="8">
        <v>0</v>
      </c>
      <c r="E10" s="8">
        <v>0</v>
      </c>
      <c r="F10" s="8">
        <v>2600000</v>
      </c>
      <c r="G10" s="8">
        <f>480000+130000</f>
        <v>610000</v>
      </c>
    </row>
    <row r="11" spans="1:7" ht="66" customHeight="1" x14ac:dyDescent="0.25">
      <c r="A11" s="7" t="s">
        <v>44</v>
      </c>
      <c r="B11" s="36" t="s">
        <v>45</v>
      </c>
      <c r="C11" s="8">
        <f>D11+E11+F11+G11</f>
        <v>0</v>
      </c>
      <c r="D11" s="8">
        <v>0</v>
      </c>
      <c r="E11" s="8">
        <f>250000-250000</f>
        <v>0</v>
      </c>
      <c r="F11" s="8">
        <f>250000-20000-230000</f>
        <v>0</v>
      </c>
      <c r="G11" s="8">
        <v>0</v>
      </c>
    </row>
    <row r="12" spans="1:7" ht="95.25" customHeight="1" x14ac:dyDescent="0.25">
      <c r="A12" s="7" t="s">
        <v>3</v>
      </c>
      <c r="B12" s="37" t="s">
        <v>46</v>
      </c>
      <c r="C12" s="8">
        <f>D12+E12+F12+G12</f>
        <v>1120000</v>
      </c>
      <c r="D12" s="8">
        <v>0</v>
      </c>
      <c r="E12" s="8">
        <f>250000+750000+100000</f>
        <v>1100000</v>
      </c>
      <c r="F12" s="8">
        <f>20000</f>
        <v>20000</v>
      </c>
      <c r="G12" s="8">
        <v>0</v>
      </c>
    </row>
    <row r="13" spans="1:7" ht="232.5" customHeight="1" x14ac:dyDescent="0.25">
      <c r="A13" s="1">
        <v>3</v>
      </c>
      <c r="B13" s="35" t="s">
        <v>56</v>
      </c>
      <c r="C13" s="5">
        <f>SUM(D13:G13)</f>
        <v>816000</v>
      </c>
      <c r="D13" s="5">
        <f>SUM(D14:D20)</f>
        <v>0</v>
      </c>
      <c r="E13" s="5">
        <f>SUM(E14:E20)</f>
        <v>0</v>
      </c>
      <c r="F13" s="5">
        <f>SUM(F14:F20)</f>
        <v>816000</v>
      </c>
      <c r="G13" s="5">
        <f>SUM(G15:G20)</f>
        <v>0</v>
      </c>
    </row>
    <row r="14" spans="1:7" ht="53.25" customHeight="1" x14ac:dyDescent="0.25">
      <c r="A14" s="7" t="s">
        <v>4</v>
      </c>
      <c r="B14" s="41" t="s">
        <v>55</v>
      </c>
      <c r="C14" s="8">
        <f>SUM(D14:G14)</f>
        <v>300000</v>
      </c>
      <c r="D14" s="8">
        <v>0</v>
      </c>
      <c r="E14" s="8">
        <v>0</v>
      </c>
      <c r="F14" s="8">
        <v>300000</v>
      </c>
      <c r="G14" s="8">
        <v>0</v>
      </c>
    </row>
    <row r="15" spans="1:7" ht="45" customHeight="1" x14ac:dyDescent="0.25">
      <c r="A15" s="7" t="s">
        <v>5</v>
      </c>
      <c r="B15" s="41" t="s">
        <v>48</v>
      </c>
      <c r="C15" s="8">
        <f t="shared" ref="C15:C22" si="0">D15+E15+F15+G15</f>
        <v>300000</v>
      </c>
      <c r="D15" s="8">
        <v>0</v>
      </c>
      <c r="E15" s="8">
        <v>0</v>
      </c>
      <c r="F15" s="8">
        <v>300000</v>
      </c>
      <c r="G15" s="8">
        <v>0</v>
      </c>
    </row>
    <row r="16" spans="1:7" ht="28.5" customHeight="1" x14ac:dyDescent="0.25">
      <c r="A16" s="7" t="s">
        <v>6</v>
      </c>
      <c r="B16" s="42" t="s">
        <v>49</v>
      </c>
      <c r="C16" s="8">
        <f t="shared" si="0"/>
        <v>60000</v>
      </c>
      <c r="D16" s="8">
        <v>0</v>
      </c>
      <c r="E16" s="8">
        <v>0</v>
      </c>
      <c r="F16" s="8">
        <v>60000</v>
      </c>
      <c r="G16" s="8">
        <v>0</v>
      </c>
    </row>
    <row r="17" spans="1:8" ht="30" customHeight="1" x14ac:dyDescent="0.25">
      <c r="A17" s="7" t="s">
        <v>7</v>
      </c>
      <c r="B17" s="42" t="s">
        <v>60</v>
      </c>
      <c r="C17" s="8">
        <f t="shared" si="0"/>
        <v>121000</v>
      </c>
      <c r="D17" s="9">
        <v>0</v>
      </c>
      <c r="E17" s="8">
        <v>0</v>
      </c>
      <c r="F17" s="9">
        <v>121000</v>
      </c>
      <c r="G17" s="8">
        <v>0</v>
      </c>
    </row>
    <row r="18" spans="1:8" ht="44.25" customHeight="1" x14ac:dyDescent="0.25">
      <c r="A18" s="7" t="s">
        <v>7</v>
      </c>
      <c r="B18" s="41" t="s">
        <v>8</v>
      </c>
      <c r="C18" s="8">
        <f t="shared" si="0"/>
        <v>0</v>
      </c>
      <c r="D18" s="9">
        <v>0</v>
      </c>
      <c r="E18" s="9">
        <v>0</v>
      </c>
      <c r="F18" s="9">
        <v>0</v>
      </c>
      <c r="G18" s="9">
        <v>0</v>
      </c>
    </row>
    <row r="19" spans="1:8" ht="36" customHeight="1" x14ac:dyDescent="0.25">
      <c r="A19" s="7" t="s">
        <v>9</v>
      </c>
      <c r="B19" s="43" t="s">
        <v>50</v>
      </c>
      <c r="C19" s="8">
        <f t="shared" si="0"/>
        <v>35000</v>
      </c>
      <c r="D19" s="8">
        <v>0</v>
      </c>
      <c r="E19" s="8">
        <v>0</v>
      </c>
      <c r="F19" s="8">
        <v>35000</v>
      </c>
      <c r="G19" s="8">
        <v>0</v>
      </c>
    </row>
    <row r="20" spans="1:8" ht="37.5" customHeight="1" x14ac:dyDescent="0.25">
      <c r="A20" s="7" t="s">
        <v>10</v>
      </c>
      <c r="B20" s="42" t="s">
        <v>51</v>
      </c>
      <c r="C20" s="8">
        <f t="shared" si="0"/>
        <v>0</v>
      </c>
      <c r="D20" s="8">
        <v>0</v>
      </c>
      <c r="E20" s="8">
        <v>0</v>
      </c>
      <c r="F20" s="8">
        <v>0</v>
      </c>
      <c r="G20" s="8">
        <v>0</v>
      </c>
    </row>
    <row r="21" spans="1:8" ht="88.5" customHeight="1" x14ac:dyDescent="0.25">
      <c r="A21" s="1">
        <v>4</v>
      </c>
      <c r="B21" s="35" t="s">
        <v>57</v>
      </c>
      <c r="C21" s="5">
        <f>SUM(D21:G21)</f>
        <v>8625000</v>
      </c>
      <c r="D21" s="5">
        <f>D22+D23+D26+D29+D30+D31</f>
        <v>179300</v>
      </c>
      <c r="E21" s="5">
        <f>E22+E23+E26+E29+E30+E31</f>
        <v>179300</v>
      </c>
      <c r="F21" s="5">
        <f t="shared" ref="F21" si="1">F22+F23+F26+F29+F30+F31</f>
        <v>8137200</v>
      </c>
      <c r="G21" s="5">
        <f>G22+G23+G26+G29+G30+G31</f>
        <v>129200</v>
      </c>
      <c r="H21" t="s">
        <v>67</v>
      </c>
    </row>
    <row r="22" spans="1:8" ht="38.25" x14ac:dyDescent="0.25">
      <c r="A22" s="7" t="s">
        <v>11</v>
      </c>
      <c r="B22" s="30" t="s">
        <v>43</v>
      </c>
      <c r="C22" s="8">
        <f t="shared" si="0"/>
        <v>517000</v>
      </c>
      <c r="D22" s="8">
        <v>129300</v>
      </c>
      <c r="E22" s="8">
        <v>129300</v>
      </c>
      <c r="F22" s="8">
        <v>129200</v>
      </c>
      <c r="G22" s="8">
        <v>129200</v>
      </c>
    </row>
    <row r="23" spans="1:8" ht="42" customHeight="1" x14ac:dyDescent="0.25">
      <c r="A23" s="29" t="s">
        <v>12</v>
      </c>
      <c r="B23" s="22" t="s">
        <v>59</v>
      </c>
      <c r="C23" s="26">
        <f>C24+C25</f>
        <v>50000</v>
      </c>
      <c r="D23" s="26">
        <f t="shared" ref="D23:G24" si="2">D24+D25</f>
        <v>50000</v>
      </c>
      <c r="E23" s="26">
        <f t="shared" si="2"/>
        <v>0</v>
      </c>
      <c r="F23" s="26">
        <f t="shared" si="2"/>
        <v>0</v>
      </c>
      <c r="G23" s="26">
        <f t="shared" si="2"/>
        <v>0</v>
      </c>
    </row>
    <row r="24" spans="1:8" ht="36.75" customHeight="1" x14ac:dyDescent="0.25">
      <c r="A24" s="7" t="s">
        <v>52</v>
      </c>
      <c r="B24" s="25" t="s">
        <v>58</v>
      </c>
      <c r="C24" s="8">
        <f>SUM(D24:G24)</f>
        <v>40000</v>
      </c>
      <c r="D24" s="9">
        <v>40000</v>
      </c>
      <c r="E24" s="8">
        <v>0</v>
      </c>
      <c r="F24" s="8">
        <v>0</v>
      </c>
      <c r="G24" s="8">
        <f t="shared" si="2"/>
        <v>0</v>
      </c>
    </row>
    <row r="25" spans="1:8" ht="41.25" customHeight="1" x14ac:dyDescent="0.25">
      <c r="A25" s="7" t="s">
        <v>62</v>
      </c>
      <c r="B25" s="25" t="s">
        <v>69</v>
      </c>
      <c r="C25" s="8">
        <f>SUM(D25:G25)</f>
        <v>10000</v>
      </c>
      <c r="D25" s="9">
        <v>10000</v>
      </c>
      <c r="E25" s="8">
        <v>0</v>
      </c>
      <c r="F25" s="9">
        <v>0</v>
      </c>
      <c r="G25" s="8">
        <v>0</v>
      </c>
    </row>
    <row r="26" spans="1:8" ht="27" customHeight="1" x14ac:dyDescent="0.25">
      <c r="A26" s="31" t="s">
        <v>13</v>
      </c>
      <c r="B26" s="11" t="s">
        <v>14</v>
      </c>
      <c r="C26" s="27">
        <f>C27+C28</f>
        <v>135000</v>
      </c>
      <c r="D26" s="27">
        <f t="shared" ref="D26:G26" si="3">D27+D28</f>
        <v>0</v>
      </c>
      <c r="E26" s="27">
        <f t="shared" si="3"/>
        <v>50000</v>
      </c>
      <c r="F26" s="27">
        <f t="shared" si="3"/>
        <v>85000</v>
      </c>
      <c r="G26" s="27">
        <f t="shared" si="3"/>
        <v>0</v>
      </c>
    </row>
    <row r="27" spans="1:8" ht="32.25" customHeight="1" x14ac:dyDescent="0.25">
      <c r="A27" s="10" t="s">
        <v>40</v>
      </c>
      <c r="B27" s="28" t="s">
        <v>41</v>
      </c>
      <c r="C27" s="12">
        <f>SUM(D27:G27)</f>
        <v>40000</v>
      </c>
      <c r="D27" s="12">
        <v>0</v>
      </c>
      <c r="E27" s="12">
        <v>15000</v>
      </c>
      <c r="F27" s="12">
        <f>15000+10000</f>
        <v>25000</v>
      </c>
      <c r="G27" s="12">
        <v>0</v>
      </c>
      <c r="H27" s="47">
        <v>10</v>
      </c>
    </row>
    <row r="28" spans="1:8" ht="39" customHeight="1" x14ac:dyDescent="0.25">
      <c r="A28" s="10" t="s">
        <v>39</v>
      </c>
      <c r="B28" s="28" t="s">
        <v>42</v>
      </c>
      <c r="C28" s="12">
        <f>D28+E28+F28</f>
        <v>95000</v>
      </c>
      <c r="D28" s="12">
        <v>0</v>
      </c>
      <c r="E28" s="12">
        <v>35000</v>
      </c>
      <c r="F28" s="12">
        <f>35000+25000</f>
        <v>60000</v>
      </c>
      <c r="G28" s="12">
        <v>0</v>
      </c>
      <c r="H28" s="47">
        <v>25</v>
      </c>
    </row>
    <row r="29" spans="1:8" ht="68.25" customHeight="1" x14ac:dyDescent="0.25">
      <c r="A29" s="7" t="s">
        <v>15</v>
      </c>
      <c r="B29" s="22" t="s">
        <v>16</v>
      </c>
      <c r="C29" s="8">
        <f>D29+E29+F29+G29</f>
        <v>500000</v>
      </c>
      <c r="D29" s="9">
        <v>0</v>
      </c>
      <c r="E29" s="8">
        <v>0</v>
      </c>
      <c r="F29" s="9">
        <v>500000</v>
      </c>
      <c r="G29" s="8">
        <v>0</v>
      </c>
    </row>
    <row r="30" spans="1:8" ht="31.5" customHeight="1" x14ac:dyDescent="0.25">
      <c r="A30" s="44" t="s">
        <v>17</v>
      </c>
      <c r="B30" s="45" t="s">
        <v>18</v>
      </c>
      <c r="C30" s="46">
        <f>D30+E30+F30+G30</f>
        <v>4984000</v>
      </c>
      <c r="D30" s="46">
        <v>0</v>
      </c>
      <c r="E30" s="46">
        <v>0</v>
      </c>
      <c r="F30" s="46">
        <f>4185000+635000+164000</f>
        <v>4984000</v>
      </c>
      <c r="G30" s="46">
        <v>0</v>
      </c>
      <c r="H30" s="48">
        <v>164</v>
      </c>
    </row>
    <row r="31" spans="1:8" ht="29.25" customHeight="1" x14ac:dyDescent="0.25">
      <c r="A31" s="44" t="s">
        <v>33</v>
      </c>
      <c r="B31" s="45" t="s">
        <v>70</v>
      </c>
      <c r="C31" s="46">
        <f>SUM(D31:G31)</f>
        <v>2439000</v>
      </c>
      <c r="D31" s="46">
        <v>0</v>
      </c>
      <c r="E31" s="46">
        <v>0</v>
      </c>
      <c r="F31" s="46">
        <f>2638000-199000</f>
        <v>2439000</v>
      </c>
      <c r="G31" s="46">
        <v>0</v>
      </c>
      <c r="H31" s="48">
        <v>-199</v>
      </c>
    </row>
    <row r="32" spans="1:8" ht="60.75" customHeight="1" x14ac:dyDescent="0.25">
      <c r="A32" s="1">
        <v>5</v>
      </c>
      <c r="B32" s="21" t="s">
        <v>66</v>
      </c>
      <c r="C32" s="5">
        <f>SUM(D32:G32)</f>
        <v>15380000</v>
      </c>
      <c r="D32" s="5">
        <f>D33+D36+D39</f>
        <v>1875000</v>
      </c>
      <c r="E32" s="5">
        <f>E33+E36+E39</f>
        <v>6575000</v>
      </c>
      <c r="F32" s="5">
        <f>F33+F36+F39</f>
        <v>4605000</v>
      </c>
      <c r="G32" s="5">
        <f>G33+G36+G39</f>
        <v>2325000</v>
      </c>
    </row>
    <row r="33" spans="1:7" ht="92.25" customHeight="1" x14ac:dyDescent="0.25">
      <c r="A33" s="13" t="s">
        <v>19</v>
      </c>
      <c r="B33" s="14" t="s">
        <v>20</v>
      </c>
      <c r="C33" s="26">
        <f>C34+C35</f>
        <v>3300000</v>
      </c>
      <c r="D33" s="26">
        <f>SUM(D34:D35)</f>
        <v>0</v>
      </c>
      <c r="E33" s="26">
        <f>E34+E35</f>
        <v>2850000</v>
      </c>
      <c r="F33" s="26">
        <f>F34+F35</f>
        <v>0</v>
      </c>
      <c r="G33" s="26">
        <f>G34+G35</f>
        <v>450000</v>
      </c>
    </row>
    <row r="34" spans="1:7" ht="19.5" customHeight="1" x14ac:dyDescent="0.25">
      <c r="A34" s="32" t="s">
        <v>21</v>
      </c>
      <c r="B34" s="33" t="s">
        <v>22</v>
      </c>
      <c r="C34" s="23">
        <f>D34+E34+F34+G34</f>
        <v>3050000</v>
      </c>
      <c r="D34" s="24">
        <v>0</v>
      </c>
      <c r="E34" s="23">
        <v>2600000</v>
      </c>
      <c r="F34" s="24">
        <v>0</v>
      </c>
      <c r="G34" s="23">
        <v>450000</v>
      </c>
    </row>
    <row r="35" spans="1:7" ht="15" customHeight="1" x14ac:dyDescent="0.25">
      <c r="A35" s="15" t="s">
        <v>23</v>
      </c>
      <c r="B35" s="34" t="s">
        <v>68</v>
      </c>
      <c r="C35" s="8">
        <f>D35+E35+F35+G35</f>
        <v>250000</v>
      </c>
      <c r="D35" s="8">
        <v>0</v>
      </c>
      <c r="E35" s="8">
        <v>250000</v>
      </c>
      <c r="F35" s="8">
        <v>0</v>
      </c>
      <c r="G35" s="8">
        <v>0</v>
      </c>
    </row>
    <row r="36" spans="1:7" ht="107.25" customHeight="1" x14ac:dyDescent="0.25">
      <c r="A36" s="13" t="s">
        <v>24</v>
      </c>
      <c r="B36" s="22" t="s">
        <v>25</v>
      </c>
      <c r="C36" s="8">
        <f>C37+C38</f>
        <v>10700000</v>
      </c>
      <c r="D36" s="8">
        <f t="shared" ref="D36:G36" si="4">D37+D38</f>
        <v>1875000</v>
      </c>
      <c r="E36" s="8">
        <f t="shared" si="4"/>
        <v>3725000</v>
      </c>
      <c r="F36" s="8">
        <f t="shared" si="4"/>
        <v>3225000</v>
      </c>
      <c r="G36" s="8">
        <f t="shared" si="4"/>
        <v>1875000</v>
      </c>
    </row>
    <row r="37" spans="1:7" ht="114.75" customHeight="1" x14ac:dyDescent="0.25">
      <c r="A37" s="15" t="s">
        <v>26</v>
      </c>
      <c r="B37" s="38" t="s">
        <v>27</v>
      </c>
      <c r="C37" s="8">
        <f>D37+E37+F37+G37</f>
        <v>7500000</v>
      </c>
      <c r="D37" s="8">
        <v>1875000</v>
      </c>
      <c r="E37" s="8">
        <v>1875000</v>
      </c>
      <c r="F37" s="8">
        <v>1875000</v>
      </c>
      <c r="G37" s="8">
        <v>1875000</v>
      </c>
    </row>
    <row r="38" spans="1:7" ht="153" customHeight="1" x14ac:dyDescent="0.25">
      <c r="A38" s="15" t="s">
        <v>63</v>
      </c>
      <c r="B38" s="16" t="s">
        <v>28</v>
      </c>
      <c r="C38" s="8">
        <f>D38+E38+F38+G38</f>
        <v>3200000</v>
      </c>
      <c r="D38" s="9">
        <v>0</v>
      </c>
      <c r="E38" s="8">
        <f>3200000-1350000</f>
        <v>1850000</v>
      </c>
      <c r="F38" s="9">
        <v>1350000</v>
      </c>
      <c r="G38" s="8">
        <v>0</v>
      </c>
    </row>
    <row r="39" spans="1:7" ht="93.75" customHeight="1" x14ac:dyDescent="0.25">
      <c r="A39" s="13" t="s">
        <v>29</v>
      </c>
      <c r="B39" s="22" t="s">
        <v>30</v>
      </c>
      <c r="C39" s="8">
        <f>D39+E39+F39+G39</f>
        <v>1380000</v>
      </c>
      <c r="D39" s="9">
        <v>0</v>
      </c>
      <c r="E39" s="8">
        <v>0</v>
      </c>
      <c r="F39" s="9">
        <v>1380000</v>
      </c>
      <c r="G39" s="8">
        <v>0</v>
      </c>
    </row>
    <row r="40" spans="1:7" ht="36.75" customHeight="1" x14ac:dyDescent="0.25">
      <c r="A40" s="17"/>
      <c r="B40" s="18" t="s">
        <v>47</v>
      </c>
      <c r="C40" s="40">
        <f>D40+E40+F40+G40</f>
        <v>29311000</v>
      </c>
      <c r="D40" s="40">
        <f>D8+D9+D13+D21+D32</f>
        <v>2134300</v>
      </c>
      <c r="E40" s="40">
        <f>E8+E9+E13+E21+E32</f>
        <v>7934300</v>
      </c>
      <c r="F40" s="40">
        <f>F8+F9+F13+F21+F32</f>
        <v>16178200</v>
      </c>
      <c r="G40" s="40">
        <f>G8+G9+G13+G21+G32</f>
        <v>3064200</v>
      </c>
    </row>
    <row r="41" spans="1:7" ht="15.75" x14ac:dyDescent="0.25">
      <c r="B41" s="19"/>
      <c r="C41" s="20"/>
      <c r="D41" s="20"/>
      <c r="E41" s="20"/>
      <c r="F41" s="20"/>
      <c r="G41" s="20"/>
    </row>
    <row r="42" spans="1:7" x14ac:dyDescent="0.25">
      <c r="B42" s="52" t="s">
        <v>31</v>
      </c>
      <c r="C42" s="53"/>
      <c r="D42" s="53"/>
      <c r="E42" s="53"/>
      <c r="F42" s="53"/>
      <c r="G42" s="53"/>
    </row>
    <row r="44" spans="1:7" ht="104.25" customHeight="1" x14ac:dyDescent="0.25">
      <c r="A44" s="54" t="s">
        <v>32</v>
      </c>
      <c r="B44" s="54"/>
      <c r="C44" s="54"/>
      <c r="D44" s="54"/>
      <c r="E44" s="54"/>
      <c r="F44" s="54"/>
      <c r="G44" s="54"/>
    </row>
  </sheetData>
  <mergeCells count="5">
    <mergeCell ref="D1:G1"/>
    <mergeCell ref="A3:G3"/>
    <mergeCell ref="A5:G5"/>
    <mergeCell ref="B42:G42"/>
    <mergeCell ref="A44:G44"/>
  </mergeCells>
  <pageMargins left="0.59055118110236227" right="0.39370078740157483" top="0.74803149606299213" bottom="0.74803149606299213" header="0.31496062992125984" footer="0.31496062992125984"/>
  <pageSetup paperSize="9" scale="73" orientation="portrait" r:id="rId1"/>
  <rowBreaks count="2" manualBreakCount="2">
    <brk id="13" max="6" man="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Изменения в октябре</vt:lpstr>
      <vt:lpstr>'Изменения в октябре'!Область_печати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GLAVAMA</cp:lastModifiedBy>
  <cp:lastPrinted>2021-10-07T09:50:59Z</cp:lastPrinted>
  <dcterms:created xsi:type="dcterms:W3CDTF">2020-07-29T12:06:22Z</dcterms:created>
  <dcterms:modified xsi:type="dcterms:W3CDTF">2021-10-13T08:35:55Z</dcterms:modified>
</cp:coreProperties>
</file>